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1 - Výmena výplní otvorov" sheetId="2" r:id="rId2"/>
    <sheet name="2 - Rekonštrukcia strešné..." sheetId="3" r:id="rId3"/>
    <sheet name="3 - Zateplenie obvodového..." sheetId="4" r:id="rId4"/>
    <sheet name="4 - Vykurovanie" sheetId="5" r:id="rId5"/>
    <sheet name="5 - Vzduchotechnika" sheetId="6" r:id="rId6"/>
    <sheet name="6 - Bleskozvod" sheetId="7" r:id="rId7"/>
    <sheet name="7 - Elektroinštalácia" sheetId="8" r:id="rId8"/>
  </sheets>
  <definedNames>
    <definedName name="_xlnm.Print_Area" localSheetId="0">'Rekapitulácia stavby'!$D$4:$AO$76,'Rekapitulácia stavby'!$C$82:$AQ$103</definedName>
    <definedName name="_xlnm.Print_Titles" localSheetId="0">'Rekapitulácia stavby'!$92:$92</definedName>
    <definedName name="_xlnm._FilterDatabase" localSheetId="1" hidden="1">'1 - Výmena výplní otvorov'!$C$130:$K$177</definedName>
    <definedName name="_xlnm.Print_Area" localSheetId="1">'1 - Výmena výplní otvorov'!$C$4:$J$76,'1 - Výmena výplní otvorov'!$C$82:$J$110,'1 - Výmena výplní otvorov'!$C$116:$K$177</definedName>
    <definedName name="_xlnm.Print_Titles" localSheetId="1">'1 - Výmena výplní otvorov'!$130:$130</definedName>
    <definedName name="_xlnm._FilterDatabase" localSheetId="2" hidden="1">'2 - Rekonštrukcia strešné...'!$C$127:$K$163</definedName>
    <definedName name="_xlnm.Print_Area" localSheetId="2">'2 - Rekonštrukcia strešné...'!$C$4:$J$76,'2 - Rekonštrukcia strešné...'!$C$82:$J$107,'2 - Rekonštrukcia strešné...'!$C$113:$K$163</definedName>
    <definedName name="_xlnm.Print_Titles" localSheetId="2">'2 - Rekonštrukcia strešné...'!$127:$127</definedName>
    <definedName name="_xlnm._FilterDatabase" localSheetId="3" hidden="1">'3 - Zateplenie obvodového...'!$C$133:$K$193</definedName>
    <definedName name="_xlnm.Print_Area" localSheetId="3">'3 - Zateplenie obvodového...'!$C$4:$J$76,'3 - Zateplenie obvodového...'!$C$82:$J$113,'3 - Zateplenie obvodového...'!$C$119:$K$193</definedName>
    <definedName name="_xlnm.Print_Titles" localSheetId="3">'3 - Zateplenie obvodového...'!$133:$133</definedName>
    <definedName name="_xlnm._FilterDatabase" localSheetId="4" hidden="1">'4 - Vykurovanie'!$C$127:$K$161</definedName>
    <definedName name="_xlnm.Print_Area" localSheetId="4">'4 - Vykurovanie'!$C$4:$J$76,'4 - Vykurovanie'!$C$82:$J$107,'4 - Vykurovanie'!$C$113:$K$161</definedName>
    <definedName name="_xlnm.Print_Titles" localSheetId="4">'4 - Vykurovanie'!$127:$127</definedName>
    <definedName name="_xlnm._FilterDatabase" localSheetId="5" hidden="1">'5 - Vzduchotechnika'!$C$120:$K$202</definedName>
    <definedName name="_xlnm.Print_Area" localSheetId="5">'5 - Vzduchotechnika'!$C$4:$J$76,'5 - Vzduchotechnika'!$C$82:$J$100,'5 - Vzduchotechnika'!$C$106:$K$202</definedName>
    <definedName name="_xlnm.Print_Titles" localSheetId="5">'5 - Vzduchotechnika'!$120:$120</definedName>
    <definedName name="_xlnm._FilterDatabase" localSheetId="6" hidden="1">'6 - Bleskozvod'!$C$123:$K$169</definedName>
    <definedName name="_xlnm.Print_Area" localSheetId="6">'6 - Bleskozvod'!$C$4:$J$76,'6 - Bleskozvod'!$C$82:$J$103,'6 - Bleskozvod'!$C$109:$K$169</definedName>
    <definedName name="_xlnm.Print_Titles" localSheetId="6">'6 - Bleskozvod'!$123:$123</definedName>
    <definedName name="_xlnm._FilterDatabase" localSheetId="7" hidden="1">'7 - Elektroinštalácia'!$C$125:$K$185</definedName>
    <definedName name="_xlnm.Print_Area" localSheetId="7">'7 - Elektroinštalácia'!$C$4:$J$76,'7 - Elektroinštalácia'!$C$82:$J$105,'7 - Elektroinštalácia'!$C$111:$K$185</definedName>
    <definedName name="_xlnm.Print_Titles" localSheetId="7">'7 - Elektroinštalácia'!$125:$125</definedName>
  </definedNames>
  <calcPr/>
</workbook>
</file>

<file path=xl/calcChain.xml><?xml version="1.0" encoding="utf-8"?>
<calcChain xmlns="http://schemas.openxmlformats.org/spreadsheetml/2006/main">
  <c i="8" r="J39"/>
  <c r="J38"/>
  <c i="1" r="AY102"/>
  <c i="8" r="J37"/>
  <c i="1" r="AX102"/>
  <c i="8" r="BI185"/>
  <c r="BH185"/>
  <c r="BG185"/>
  <c r="BE185"/>
  <c r="T185"/>
  <c r="T184"/>
  <c r="R185"/>
  <c r="R184"/>
  <c r="P185"/>
  <c r="P184"/>
  <c r="BK185"/>
  <c r="BK184"/>
  <c r="J184"/>
  <c r="J185"/>
  <c r="BF185"/>
  <c r="J104"/>
  <c r="BI183"/>
  <c r="BH183"/>
  <c r="BG183"/>
  <c r="BE183"/>
  <c r="T183"/>
  <c r="T182"/>
  <c r="R183"/>
  <c r="R182"/>
  <c r="P183"/>
  <c r="P182"/>
  <c r="BK183"/>
  <c r="BK182"/>
  <c r="J182"/>
  <c r="J183"/>
  <c r="BF183"/>
  <c r="J103"/>
  <c r="BI181"/>
  <c r="BH181"/>
  <c r="BG181"/>
  <c r="BE181"/>
  <c r="T181"/>
  <c r="R181"/>
  <c r="P181"/>
  <c r="BK181"/>
  <c r="J181"/>
  <c r="BF181"/>
  <c r="BI180"/>
  <c r="BH180"/>
  <c r="BG180"/>
  <c r="BE180"/>
  <c r="T180"/>
  <c r="R180"/>
  <c r="P180"/>
  <c r="BK180"/>
  <c r="J180"/>
  <c r="BF180"/>
  <c r="BI179"/>
  <c r="BH179"/>
  <c r="BG179"/>
  <c r="BE179"/>
  <c r="T179"/>
  <c r="R179"/>
  <c r="P179"/>
  <c r="BK179"/>
  <c r="J179"/>
  <c r="BF179"/>
  <c r="BI178"/>
  <c r="BH178"/>
  <c r="BG178"/>
  <c r="BE178"/>
  <c r="T178"/>
  <c r="R178"/>
  <c r="P178"/>
  <c r="BK178"/>
  <c r="J178"/>
  <c r="BF178"/>
  <c r="BI177"/>
  <c r="BH177"/>
  <c r="BG177"/>
  <c r="BE177"/>
  <c r="T177"/>
  <c r="R177"/>
  <c r="P177"/>
  <c r="BK177"/>
  <c r="J177"/>
  <c r="BF177"/>
  <c r="BI176"/>
  <c r="BH176"/>
  <c r="BG176"/>
  <c r="BE176"/>
  <c r="T176"/>
  <c r="R176"/>
  <c r="P176"/>
  <c r="BK176"/>
  <c r="J176"/>
  <c r="BF176"/>
  <c r="BI175"/>
  <c r="BH175"/>
  <c r="BG175"/>
  <c r="BE175"/>
  <c r="T175"/>
  <c r="R175"/>
  <c r="P175"/>
  <c r="BK175"/>
  <c r="J175"/>
  <c r="BF175"/>
  <c r="BI174"/>
  <c r="BH174"/>
  <c r="BG174"/>
  <c r="BE174"/>
  <c r="T174"/>
  <c r="R174"/>
  <c r="P174"/>
  <c r="BK174"/>
  <c r="J174"/>
  <c r="BF174"/>
  <c r="BI173"/>
  <c r="BH173"/>
  <c r="BG173"/>
  <c r="BE173"/>
  <c r="T173"/>
  <c r="R173"/>
  <c r="P173"/>
  <c r="BK173"/>
  <c r="J173"/>
  <c r="BF173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T131"/>
  <c r="T130"/>
  <c r="R132"/>
  <c r="R131"/>
  <c r="R130"/>
  <c r="P132"/>
  <c r="P131"/>
  <c r="P130"/>
  <c r="BK132"/>
  <c r="BK131"/>
  <c r="J131"/>
  <c r="BK130"/>
  <c r="J130"/>
  <c r="J132"/>
  <c r="BF132"/>
  <c r="J102"/>
  <c r="J101"/>
  <c r="BI129"/>
  <c r="F39"/>
  <c i="1" r="BD102"/>
  <c i="8" r="BH129"/>
  <c r="F38"/>
  <c i="1" r="BC102"/>
  <c i="8" r="BG129"/>
  <c r="F37"/>
  <c i="1" r="BB102"/>
  <c i="8" r="BE129"/>
  <c r="J35"/>
  <c i="1" r="AV102"/>
  <c i="8" r="F35"/>
  <c i="1" r="AZ102"/>
  <c i="8" r="T129"/>
  <c r="T128"/>
  <c r="T127"/>
  <c r="T126"/>
  <c r="R129"/>
  <c r="R128"/>
  <c r="R127"/>
  <c r="R126"/>
  <c r="P129"/>
  <c r="P128"/>
  <c r="P127"/>
  <c r="P126"/>
  <c i="1" r="AU102"/>
  <c i="8" r="BK129"/>
  <c r="BK128"/>
  <c r="J128"/>
  <c r="BK127"/>
  <c r="J127"/>
  <c r="BK126"/>
  <c r="J126"/>
  <c r="J98"/>
  <c r="J32"/>
  <c i="1" r="AG102"/>
  <c i="8" r="J129"/>
  <c r="BF129"/>
  <c r="J36"/>
  <c i="1" r="AW102"/>
  <c i="8" r="F36"/>
  <c i="1" r="BA102"/>
  <c i="8" r="J100"/>
  <c r="J99"/>
  <c r="J123"/>
  <c r="J122"/>
  <c r="F122"/>
  <c r="F120"/>
  <c r="E118"/>
  <c r="J94"/>
  <c r="J93"/>
  <c r="F93"/>
  <c r="F91"/>
  <c r="E89"/>
  <c r="J41"/>
  <c r="J20"/>
  <c r="E20"/>
  <c r="F123"/>
  <c r="F94"/>
  <c r="J19"/>
  <c r="J14"/>
  <c r="J120"/>
  <c r="J91"/>
  <c r="E7"/>
  <c r="E114"/>
  <c r="E85"/>
  <c i="7" r="J39"/>
  <c r="J38"/>
  <c i="1" r="AY101"/>
  <c i="7" r="J37"/>
  <c i="1" r="AX101"/>
  <c i="7" r="BI169"/>
  <c r="BH169"/>
  <c r="BG169"/>
  <c r="BE169"/>
  <c r="T169"/>
  <c r="T168"/>
  <c r="R169"/>
  <c r="R168"/>
  <c r="P169"/>
  <c r="P168"/>
  <c r="BK169"/>
  <c r="BK168"/>
  <c r="J168"/>
  <c r="J169"/>
  <c r="BF169"/>
  <c r="J102"/>
  <c r="BI167"/>
  <c r="BH167"/>
  <c r="BG167"/>
  <c r="BE167"/>
  <c r="T167"/>
  <c r="T166"/>
  <c r="R167"/>
  <c r="R166"/>
  <c r="P167"/>
  <c r="P166"/>
  <c r="BK167"/>
  <c r="BK166"/>
  <c r="J166"/>
  <c r="J167"/>
  <c r="BF167"/>
  <c r="J101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BH130"/>
  <c r="BG130"/>
  <c r="BE130"/>
  <c r="T130"/>
  <c r="R130"/>
  <c r="P130"/>
  <c r="BK130"/>
  <c r="J130"/>
  <c r="BF130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F39"/>
  <c i="1" r="BD101"/>
  <c i="7" r="BH127"/>
  <c r="F38"/>
  <c i="1" r="BC101"/>
  <c i="7" r="BG127"/>
  <c r="F37"/>
  <c i="1" r="BB101"/>
  <c i="7" r="BE127"/>
  <c r="J35"/>
  <c i="1" r="AV101"/>
  <c i="7" r="F35"/>
  <c i="1" r="AZ101"/>
  <c i="7" r="T127"/>
  <c r="T126"/>
  <c r="T125"/>
  <c r="T124"/>
  <c r="R127"/>
  <c r="R126"/>
  <c r="R125"/>
  <c r="R124"/>
  <c r="P127"/>
  <c r="P126"/>
  <c r="P125"/>
  <c r="P124"/>
  <c i="1" r="AU101"/>
  <c i="7" r="BK127"/>
  <c r="BK126"/>
  <c r="J126"/>
  <c r="BK125"/>
  <c r="J125"/>
  <c r="BK124"/>
  <c r="J124"/>
  <c r="J98"/>
  <c r="J32"/>
  <c i="1" r="AG101"/>
  <c i="7" r="J127"/>
  <c r="BF127"/>
  <c r="J36"/>
  <c i="1" r="AW101"/>
  <c i="7" r="F36"/>
  <c i="1" r="BA101"/>
  <c i="7" r="J100"/>
  <c r="J99"/>
  <c r="J121"/>
  <c r="J120"/>
  <c r="F120"/>
  <c r="F118"/>
  <c r="E116"/>
  <c r="J94"/>
  <c r="J93"/>
  <c r="F93"/>
  <c r="F91"/>
  <c r="E89"/>
  <c r="J41"/>
  <c r="J20"/>
  <c r="E20"/>
  <c r="F121"/>
  <c r="F94"/>
  <c r="J19"/>
  <c r="J14"/>
  <c r="J118"/>
  <c r="J91"/>
  <c r="E7"/>
  <c r="E112"/>
  <c r="E85"/>
  <c i="6" r="J39"/>
  <c r="J38"/>
  <c i="1" r="AY100"/>
  <c i="6" r="J37"/>
  <c i="1" r="AX100"/>
  <c i="6" r="BI202"/>
  <c r="BH202"/>
  <c r="BG202"/>
  <c r="BE202"/>
  <c r="T202"/>
  <c r="R202"/>
  <c r="P202"/>
  <c r="BK202"/>
  <c r="J202"/>
  <c r="BF202"/>
  <c r="BI201"/>
  <c r="BH201"/>
  <c r="BG201"/>
  <c r="BE201"/>
  <c r="T201"/>
  <c r="R201"/>
  <c r="P201"/>
  <c r="BK201"/>
  <c r="J201"/>
  <c r="BF201"/>
  <c r="BI200"/>
  <c r="BH200"/>
  <c r="BG200"/>
  <c r="BE200"/>
  <c r="T200"/>
  <c r="R200"/>
  <c r="P200"/>
  <c r="BK200"/>
  <c r="J200"/>
  <c r="BF200"/>
  <c r="BI199"/>
  <c r="BH199"/>
  <c r="BG199"/>
  <c r="BE199"/>
  <c r="T199"/>
  <c r="R199"/>
  <c r="P199"/>
  <c r="BK199"/>
  <c r="J199"/>
  <c r="BF199"/>
  <c r="BI198"/>
  <c r="BH198"/>
  <c r="BG198"/>
  <c r="BE198"/>
  <c r="T198"/>
  <c r="R198"/>
  <c r="P198"/>
  <c r="BK198"/>
  <c r="J198"/>
  <c r="BF198"/>
  <c r="BI197"/>
  <c r="BH197"/>
  <c r="BG197"/>
  <c r="BE197"/>
  <c r="T197"/>
  <c r="R197"/>
  <c r="P197"/>
  <c r="BK197"/>
  <c r="J197"/>
  <c r="BF197"/>
  <c r="BI196"/>
  <c r="BH196"/>
  <c r="BG196"/>
  <c r="BE196"/>
  <c r="T196"/>
  <c r="R196"/>
  <c r="P196"/>
  <c r="BK196"/>
  <c r="J196"/>
  <c r="BF196"/>
  <c r="BI195"/>
  <c r="BH195"/>
  <c r="BG195"/>
  <c r="BE195"/>
  <c r="T195"/>
  <c r="R195"/>
  <c r="P195"/>
  <c r="BK195"/>
  <c r="J195"/>
  <c r="BF195"/>
  <c r="BI194"/>
  <c r="BH194"/>
  <c r="BG194"/>
  <c r="BE194"/>
  <c r="T194"/>
  <c r="R194"/>
  <c r="P194"/>
  <c r="BK194"/>
  <c r="J194"/>
  <c r="BF194"/>
  <c r="BI193"/>
  <c r="BH193"/>
  <c r="BG193"/>
  <c r="BE193"/>
  <c r="T193"/>
  <c r="R193"/>
  <c r="P193"/>
  <c r="BK193"/>
  <c r="J193"/>
  <c r="BF193"/>
  <c r="BI192"/>
  <c r="BH192"/>
  <c r="BG192"/>
  <c r="BE192"/>
  <c r="T192"/>
  <c r="R192"/>
  <c r="P192"/>
  <c r="BK192"/>
  <c r="J192"/>
  <c r="BF192"/>
  <c r="BI191"/>
  <c r="BH191"/>
  <c r="BG191"/>
  <c r="BE191"/>
  <c r="T191"/>
  <c r="R191"/>
  <c r="P191"/>
  <c r="BK191"/>
  <c r="J191"/>
  <c r="BF191"/>
  <c r="BI190"/>
  <c r="BH190"/>
  <c r="BG190"/>
  <c r="BE190"/>
  <c r="T190"/>
  <c r="R190"/>
  <c r="P190"/>
  <c r="BK190"/>
  <c r="J190"/>
  <c r="BF190"/>
  <c r="BI189"/>
  <c r="BH189"/>
  <c r="BG189"/>
  <c r="BE189"/>
  <c r="T189"/>
  <c r="R189"/>
  <c r="P189"/>
  <c r="BK189"/>
  <c r="J189"/>
  <c r="BF189"/>
  <c r="BI188"/>
  <c r="BH188"/>
  <c r="BG188"/>
  <c r="BE188"/>
  <c r="T188"/>
  <c r="R188"/>
  <c r="P188"/>
  <c r="BK188"/>
  <c r="J188"/>
  <c r="BF188"/>
  <c r="BI187"/>
  <c r="BH187"/>
  <c r="BG187"/>
  <c r="BE187"/>
  <c r="T187"/>
  <c r="R187"/>
  <c r="P187"/>
  <c r="BK187"/>
  <c r="J187"/>
  <c r="BF187"/>
  <c r="BI186"/>
  <c r="BH186"/>
  <c r="BG186"/>
  <c r="BE186"/>
  <c r="T186"/>
  <c r="R186"/>
  <c r="P186"/>
  <c r="BK186"/>
  <c r="J186"/>
  <c r="BF186"/>
  <c r="BI185"/>
  <c r="BH185"/>
  <c r="BG185"/>
  <c r="BE185"/>
  <c r="T185"/>
  <c r="R185"/>
  <c r="P185"/>
  <c r="BK185"/>
  <c r="J185"/>
  <c r="BF185"/>
  <c r="BI184"/>
  <c r="BH184"/>
  <c r="BG184"/>
  <c r="BE184"/>
  <c r="T184"/>
  <c r="R184"/>
  <c r="P184"/>
  <c r="BK184"/>
  <c r="J184"/>
  <c r="BF184"/>
  <c r="BI183"/>
  <c r="BH183"/>
  <c r="BG183"/>
  <c r="BE183"/>
  <c r="T183"/>
  <c r="R183"/>
  <c r="P183"/>
  <c r="BK183"/>
  <c r="J183"/>
  <c r="BF183"/>
  <c r="BI182"/>
  <c r="BH182"/>
  <c r="BG182"/>
  <c r="BE182"/>
  <c r="T182"/>
  <c r="R182"/>
  <c r="P182"/>
  <c r="BK182"/>
  <c r="J182"/>
  <c r="BF182"/>
  <c r="BI181"/>
  <c r="BH181"/>
  <c r="BG181"/>
  <c r="BE181"/>
  <c r="T181"/>
  <c r="R181"/>
  <c r="P181"/>
  <c r="BK181"/>
  <c r="J181"/>
  <c r="BF181"/>
  <c r="BI180"/>
  <c r="BH180"/>
  <c r="BG180"/>
  <c r="BE180"/>
  <c r="T180"/>
  <c r="R180"/>
  <c r="P180"/>
  <c r="BK180"/>
  <c r="J180"/>
  <c r="BF180"/>
  <c r="BI179"/>
  <c r="BH179"/>
  <c r="BG179"/>
  <c r="BE179"/>
  <c r="T179"/>
  <c r="R179"/>
  <c r="P179"/>
  <c r="BK179"/>
  <c r="J179"/>
  <c r="BF179"/>
  <c r="BI178"/>
  <c r="BH178"/>
  <c r="BG178"/>
  <c r="BE178"/>
  <c r="T178"/>
  <c r="R178"/>
  <c r="P178"/>
  <c r="BK178"/>
  <c r="J178"/>
  <c r="BF178"/>
  <c r="BI177"/>
  <c r="BH177"/>
  <c r="BG177"/>
  <c r="BE177"/>
  <c r="T177"/>
  <c r="R177"/>
  <c r="P177"/>
  <c r="BK177"/>
  <c r="J177"/>
  <c r="BF177"/>
  <c r="BI176"/>
  <c r="BH176"/>
  <c r="BG176"/>
  <c r="BE176"/>
  <c r="T176"/>
  <c r="R176"/>
  <c r="P176"/>
  <c r="BK176"/>
  <c r="J176"/>
  <c r="BF176"/>
  <c r="BI175"/>
  <c r="BH175"/>
  <c r="BG175"/>
  <c r="BE175"/>
  <c r="T175"/>
  <c r="R175"/>
  <c r="P175"/>
  <c r="BK175"/>
  <c r="J175"/>
  <c r="BF175"/>
  <c r="BI174"/>
  <c r="BH174"/>
  <c r="BG174"/>
  <c r="BE174"/>
  <c r="T174"/>
  <c r="R174"/>
  <c r="P174"/>
  <c r="BK174"/>
  <c r="J174"/>
  <c r="BF174"/>
  <c r="BI173"/>
  <c r="BH173"/>
  <c r="BG173"/>
  <c r="BE173"/>
  <c r="T173"/>
  <c r="R173"/>
  <c r="P173"/>
  <c r="BK173"/>
  <c r="J173"/>
  <c r="BF173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BH130"/>
  <c r="BG130"/>
  <c r="BE130"/>
  <c r="T130"/>
  <c r="R130"/>
  <c r="P130"/>
  <c r="BK130"/>
  <c r="J130"/>
  <c r="BF130"/>
  <c r="BI129"/>
  <c r="BH129"/>
  <c r="BG129"/>
  <c r="BE129"/>
  <c r="T129"/>
  <c r="R129"/>
  <c r="P129"/>
  <c r="BK129"/>
  <c r="J129"/>
  <c r="BF129"/>
  <c r="BI128"/>
  <c r="BH128"/>
  <c r="BG128"/>
  <c r="BE128"/>
  <c r="T128"/>
  <c r="R128"/>
  <c r="P128"/>
  <c r="BK128"/>
  <c r="J128"/>
  <c r="BF128"/>
  <c r="BI127"/>
  <c r="BH127"/>
  <c r="BG127"/>
  <c r="BE127"/>
  <c r="T127"/>
  <c r="R127"/>
  <c r="P127"/>
  <c r="BK127"/>
  <c r="J127"/>
  <c r="BF127"/>
  <c r="BI126"/>
  <c r="BH126"/>
  <c r="BG126"/>
  <c r="BE126"/>
  <c r="T126"/>
  <c r="R126"/>
  <c r="P126"/>
  <c r="BK126"/>
  <c r="J126"/>
  <c r="BF126"/>
  <c r="BI125"/>
  <c r="BH125"/>
  <c r="BG125"/>
  <c r="BE125"/>
  <c r="T125"/>
  <c r="R125"/>
  <c r="P125"/>
  <c r="BK125"/>
  <c r="J125"/>
  <c r="BF125"/>
  <c r="BI124"/>
  <c r="BH124"/>
  <c r="BG124"/>
  <c r="BE124"/>
  <c r="T124"/>
  <c r="R124"/>
  <c r="P124"/>
  <c r="BK124"/>
  <c r="J124"/>
  <c r="BF124"/>
  <c r="BI123"/>
  <c r="F39"/>
  <c i="1" r="BD100"/>
  <c i="6" r="BH123"/>
  <c r="F38"/>
  <c i="1" r="BC100"/>
  <c i="6" r="BG123"/>
  <c r="F37"/>
  <c i="1" r="BB100"/>
  <c i="6" r="BE123"/>
  <c r="J35"/>
  <c i="1" r="AV100"/>
  <c i="6" r="F35"/>
  <c i="1" r="AZ100"/>
  <c i="6" r="T123"/>
  <c r="T122"/>
  <c r="T121"/>
  <c r="R123"/>
  <c r="R122"/>
  <c r="R121"/>
  <c r="P123"/>
  <c r="P122"/>
  <c r="P121"/>
  <c i="1" r="AU100"/>
  <c i="6" r="BK123"/>
  <c r="BK122"/>
  <c r="J122"/>
  <c r="BK121"/>
  <c r="J121"/>
  <c r="J98"/>
  <c r="J32"/>
  <c i="1" r="AG100"/>
  <c i="6" r="J123"/>
  <c r="BF123"/>
  <c r="J36"/>
  <c i="1" r="AW100"/>
  <c i="6" r="F36"/>
  <c i="1" r="BA100"/>
  <c i="6" r="J99"/>
  <c r="F117"/>
  <c r="F115"/>
  <c r="E113"/>
  <c r="F93"/>
  <c r="F91"/>
  <c r="E89"/>
  <c r="J41"/>
  <c r="J26"/>
  <c r="E26"/>
  <c r="J118"/>
  <c r="J94"/>
  <c r="J25"/>
  <c r="J23"/>
  <c r="E23"/>
  <c r="J117"/>
  <c r="J93"/>
  <c r="J22"/>
  <c r="J20"/>
  <c r="E20"/>
  <c r="F118"/>
  <c r="F94"/>
  <c r="J19"/>
  <c r="J14"/>
  <c r="J115"/>
  <c r="J91"/>
  <c r="E7"/>
  <c r="E109"/>
  <c r="E85"/>
  <c i="5" r="J39"/>
  <c r="J38"/>
  <c i="1" r="AY99"/>
  <c i="5" r="J37"/>
  <c i="1" r="AX99"/>
  <c i="5" r="BI161"/>
  <c r="BH161"/>
  <c r="BG161"/>
  <c r="BE161"/>
  <c r="T161"/>
  <c r="R161"/>
  <c r="P161"/>
  <c r="BK161"/>
  <c r="J161"/>
  <c r="BF161"/>
  <c r="BI160"/>
  <c r="BH160"/>
  <c r="BG160"/>
  <c r="BE160"/>
  <c r="T160"/>
  <c r="T159"/>
  <c r="R160"/>
  <c r="R159"/>
  <c r="P160"/>
  <c r="P159"/>
  <c r="BK160"/>
  <c r="BK159"/>
  <c r="J159"/>
  <c r="J160"/>
  <c r="BF160"/>
  <c r="J106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T146"/>
  <c r="R147"/>
  <c r="R146"/>
  <c r="P147"/>
  <c r="P146"/>
  <c r="BK147"/>
  <c r="BK146"/>
  <c r="J146"/>
  <c r="J147"/>
  <c r="BF147"/>
  <c r="J105"/>
  <c r="BI145"/>
  <c r="BH145"/>
  <c r="BG145"/>
  <c r="BE145"/>
  <c r="T145"/>
  <c r="T144"/>
  <c r="R145"/>
  <c r="R144"/>
  <c r="P145"/>
  <c r="P144"/>
  <c r="BK145"/>
  <c r="BK144"/>
  <c r="J144"/>
  <c r="J145"/>
  <c r="BF145"/>
  <c r="J10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T140"/>
  <c r="R141"/>
  <c r="R140"/>
  <c r="P141"/>
  <c r="P140"/>
  <c r="BK141"/>
  <c r="BK140"/>
  <c r="J140"/>
  <c r="J141"/>
  <c r="BF141"/>
  <c r="J103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T133"/>
  <c r="T132"/>
  <c r="R134"/>
  <c r="R133"/>
  <c r="R132"/>
  <c r="P134"/>
  <c r="P133"/>
  <c r="P132"/>
  <c r="BK134"/>
  <c r="BK133"/>
  <c r="J133"/>
  <c r="BK132"/>
  <c r="J132"/>
  <c r="J134"/>
  <c r="BF134"/>
  <c r="J102"/>
  <c r="J101"/>
  <c r="BI131"/>
  <c r="F39"/>
  <c i="1" r="BD99"/>
  <c i="5" r="BH131"/>
  <c r="F38"/>
  <c i="1" r="BC99"/>
  <c i="5" r="BG131"/>
  <c r="F37"/>
  <c i="1" r="BB99"/>
  <c i="5" r="BE131"/>
  <c r="J35"/>
  <c i="1" r="AV99"/>
  <c i="5" r="F35"/>
  <c i="1" r="AZ99"/>
  <c i="5" r="T131"/>
  <c r="T130"/>
  <c r="T129"/>
  <c r="T128"/>
  <c r="R131"/>
  <c r="R130"/>
  <c r="R129"/>
  <c r="R128"/>
  <c r="P131"/>
  <c r="P130"/>
  <c r="P129"/>
  <c r="P128"/>
  <c i="1" r="AU99"/>
  <c i="5" r="BK131"/>
  <c r="BK130"/>
  <c r="J130"/>
  <c r="BK129"/>
  <c r="J129"/>
  <c r="BK128"/>
  <c r="J128"/>
  <c r="J98"/>
  <c r="J32"/>
  <c i="1" r="AG99"/>
  <c i="5" r="J131"/>
  <c r="BF131"/>
  <c r="J36"/>
  <c i="1" r="AW99"/>
  <c i="5" r="F36"/>
  <c i="1" r="BA99"/>
  <c i="5" r="J100"/>
  <c r="J99"/>
  <c r="J125"/>
  <c r="J124"/>
  <c r="F124"/>
  <c r="F122"/>
  <c r="E120"/>
  <c r="J94"/>
  <c r="J93"/>
  <c r="F93"/>
  <c r="F91"/>
  <c r="E89"/>
  <c r="J41"/>
  <c r="J20"/>
  <c r="E20"/>
  <c r="F125"/>
  <c r="F94"/>
  <c r="J19"/>
  <c r="J14"/>
  <c r="J122"/>
  <c r="J91"/>
  <c r="E7"/>
  <c r="E116"/>
  <c r="E85"/>
  <c i="4" r="J39"/>
  <c r="J38"/>
  <c i="1" r="AY98"/>
  <c i="4" r="J37"/>
  <c i="1" r="AX98"/>
  <c i="4" r="BI193"/>
  <c r="BH193"/>
  <c r="BG193"/>
  <c r="BE193"/>
  <c r="T193"/>
  <c r="T192"/>
  <c r="R193"/>
  <c r="R192"/>
  <c r="P193"/>
  <c r="P192"/>
  <c r="BK193"/>
  <c r="BK192"/>
  <c r="J192"/>
  <c r="J193"/>
  <c r="BF193"/>
  <c r="J112"/>
  <c r="BI191"/>
  <c r="BH191"/>
  <c r="BG191"/>
  <c r="BE191"/>
  <c r="T191"/>
  <c r="R191"/>
  <c r="P191"/>
  <c r="BK191"/>
  <c r="J191"/>
  <c r="BF191"/>
  <c r="BI190"/>
  <c r="BH190"/>
  <c r="BG190"/>
  <c r="BE190"/>
  <c r="T190"/>
  <c r="R190"/>
  <c r="P190"/>
  <c r="BK190"/>
  <c r="J190"/>
  <c r="BF190"/>
  <c r="BI189"/>
  <c r="BH189"/>
  <c r="BG189"/>
  <c r="BE189"/>
  <c r="T189"/>
  <c r="T188"/>
  <c r="R189"/>
  <c r="R188"/>
  <c r="P189"/>
  <c r="P188"/>
  <c r="BK189"/>
  <c r="BK188"/>
  <c r="J188"/>
  <c r="J189"/>
  <c r="BF189"/>
  <c r="J111"/>
  <c r="BI187"/>
  <c r="BH187"/>
  <c r="BG187"/>
  <c r="BE187"/>
  <c r="T187"/>
  <c r="R187"/>
  <c r="P187"/>
  <c r="BK187"/>
  <c r="J187"/>
  <c r="BF187"/>
  <c r="BI186"/>
  <c r="BH186"/>
  <c r="BG186"/>
  <c r="BE186"/>
  <c r="T186"/>
  <c r="T185"/>
  <c r="R186"/>
  <c r="R185"/>
  <c r="P186"/>
  <c r="P185"/>
  <c r="BK186"/>
  <c r="BK185"/>
  <c r="J185"/>
  <c r="J186"/>
  <c r="BF186"/>
  <c r="J110"/>
  <c r="BI184"/>
  <c r="BH184"/>
  <c r="BG184"/>
  <c r="BE184"/>
  <c r="T184"/>
  <c r="R184"/>
  <c r="P184"/>
  <c r="BK184"/>
  <c r="J184"/>
  <c r="BF184"/>
  <c r="BI183"/>
  <c r="BH183"/>
  <c r="BG183"/>
  <c r="BE183"/>
  <c r="T183"/>
  <c r="R183"/>
  <c r="P183"/>
  <c r="BK183"/>
  <c r="J183"/>
  <c r="BF183"/>
  <c r="BI182"/>
  <c r="BH182"/>
  <c r="BG182"/>
  <c r="BE182"/>
  <c r="T182"/>
  <c r="T181"/>
  <c r="R182"/>
  <c r="R181"/>
  <c r="P182"/>
  <c r="P181"/>
  <c r="BK182"/>
  <c r="BK181"/>
  <c r="J181"/>
  <c r="J182"/>
  <c r="BF182"/>
  <c r="J109"/>
  <c r="BI180"/>
  <c r="BH180"/>
  <c r="BG180"/>
  <c r="BE180"/>
  <c r="T180"/>
  <c r="R180"/>
  <c r="P180"/>
  <c r="BK180"/>
  <c r="J180"/>
  <c r="BF180"/>
  <c r="BI179"/>
  <c r="BH179"/>
  <c r="BG179"/>
  <c r="BE179"/>
  <c r="T179"/>
  <c r="R179"/>
  <c r="P179"/>
  <c r="BK179"/>
  <c r="J179"/>
  <c r="BF179"/>
  <c r="BI178"/>
  <c r="BH178"/>
  <c r="BG178"/>
  <c r="BE178"/>
  <c r="T178"/>
  <c r="R178"/>
  <c r="P178"/>
  <c r="BK178"/>
  <c r="J178"/>
  <c r="BF178"/>
  <c r="BI177"/>
  <c r="BH177"/>
  <c r="BG177"/>
  <c r="BE177"/>
  <c r="T177"/>
  <c r="T176"/>
  <c r="T175"/>
  <c r="R177"/>
  <c r="R176"/>
  <c r="R175"/>
  <c r="P177"/>
  <c r="P176"/>
  <c r="P175"/>
  <c r="BK177"/>
  <c r="BK176"/>
  <c r="J176"/>
  <c r="BK175"/>
  <c r="J175"/>
  <c r="J177"/>
  <c r="BF177"/>
  <c r="J108"/>
  <c r="J107"/>
  <c r="BI174"/>
  <c r="BH174"/>
  <c r="BG174"/>
  <c r="BE174"/>
  <c r="T174"/>
  <c r="T173"/>
  <c r="R174"/>
  <c r="R173"/>
  <c r="P174"/>
  <c r="P173"/>
  <c r="BK174"/>
  <c r="BK173"/>
  <c r="J173"/>
  <c r="J174"/>
  <c r="BF174"/>
  <c r="J106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T157"/>
  <c r="R158"/>
  <c r="R157"/>
  <c r="P158"/>
  <c r="P157"/>
  <c r="BK158"/>
  <c r="BK157"/>
  <c r="J157"/>
  <c r="J158"/>
  <c r="BF158"/>
  <c r="J105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T148"/>
  <c r="R149"/>
  <c r="R148"/>
  <c r="P149"/>
  <c r="P148"/>
  <c r="BK149"/>
  <c r="BK148"/>
  <c r="J148"/>
  <c r="J149"/>
  <c r="BF149"/>
  <c r="J104"/>
  <c r="BI147"/>
  <c r="BH147"/>
  <c r="BG147"/>
  <c r="BE147"/>
  <c r="T147"/>
  <c r="R147"/>
  <c r="P147"/>
  <c r="BK147"/>
  <c r="J147"/>
  <c r="BF147"/>
  <c r="BI146"/>
  <c r="BH146"/>
  <c r="BG146"/>
  <c r="BE146"/>
  <c r="T146"/>
  <c r="T145"/>
  <c r="R146"/>
  <c r="R145"/>
  <c r="P146"/>
  <c r="P145"/>
  <c r="BK146"/>
  <c r="BK145"/>
  <c r="J145"/>
  <c r="J146"/>
  <c r="BF146"/>
  <c r="J103"/>
  <c r="BI144"/>
  <c r="BH144"/>
  <c r="BG144"/>
  <c r="BE144"/>
  <c r="T144"/>
  <c r="R144"/>
  <c r="P144"/>
  <c r="BK144"/>
  <c r="J144"/>
  <c r="BF144"/>
  <c r="BI143"/>
  <c r="BH143"/>
  <c r="BG143"/>
  <c r="BE143"/>
  <c r="T143"/>
  <c r="T142"/>
  <c r="R143"/>
  <c r="R142"/>
  <c r="P143"/>
  <c r="P142"/>
  <c r="BK143"/>
  <c r="BK142"/>
  <c r="J142"/>
  <c r="J143"/>
  <c r="BF143"/>
  <c r="J102"/>
  <c r="BI141"/>
  <c r="BH141"/>
  <c r="BG141"/>
  <c r="BE141"/>
  <c r="T141"/>
  <c r="R141"/>
  <c r="P141"/>
  <c r="BK141"/>
  <c r="J141"/>
  <c r="BF141"/>
  <c r="BI140"/>
  <c r="BH140"/>
  <c r="BG140"/>
  <c r="BE140"/>
  <c r="T140"/>
  <c r="T139"/>
  <c r="R140"/>
  <c r="R139"/>
  <c r="P140"/>
  <c r="P139"/>
  <c r="BK140"/>
  <c r="BK139"/>
  <c r="J139"/>
  <c r="J140"/>
  <c r="BF140"/>
  <c r="J101"/>
  <c r="BI138"/>
  <c r="BH138"/>
  <c r="BG138"/>
  <c r="BE138"/>
  <c r="T138"/>
  <c r="R138"/>
  <c r="P138"/>
  <c r="BK138"/>
  <c r="J138"/>
  <c r="BF138"/>
  <c r="BI137"/>
  <c r="F39"/>
  <c i="1" r="BD98"/>
  <c i="4" r="BH137"/>
  <c r="F38"/>
  <c i="1" r="BC98"/>
  <c i="4" r="BG137"/>
  <c r="F37"/>
  <c i="1" r="BB98"/>
  <c i="4" r="BE137"/>
  <c r="J35"/>
  <c i="1" r="AV98"/>
  <c i="4" r="F35"/>
  <c i="1" r="AZ98"/>
  <c i="4" r="T137"/>
  <c r="T136"/>
  <c r="T135"/>
  <c r="T134"/>
  <c r="R137"/>
  <c r="R136"/>
  <c r="R135"/>
  <c r="R134"/>
  <c r="P137"/>
  <c r="P136"/>
  <c r="P135"/>
  <c r="P134"/>
  <c i="1" r="AU98"/>
  <c i="4" r="BK137"/>
  <c r="BK136"/>
  <c r="J136"/>
  <c r="BK135"/>
  <c r="J135"/>
  <c r="BK134"/>
  <c r="J134"/>
  <c r="J98"/>
  <c r="J32"/>
  <c i="1" r="AG98"/>
  <c i="4" r="J137"/>
  <c r="BF137"/>
  <c r="J36"/>
  <c i="1" r="AW98"/>
  <c i="4" r="F36"/>
  <c i="1" r="BA98"/>
  <c i="4" r="J100"/>
  <c r="J99"/>
  <c r="J131"/>
  <c r="J130"/>
  <c r="F130"/>
  <c r="F128"/>
  <c r="E126"/>
  <c r="J94"/>
  <c r="J93"/>
  <c r="F93"/>
  <c r="F91"/>
  <c r="E89"/>
  <c r="J41"/>
  <c r="J20"/>
  <c r="E20"/>
  <c r="F131"/>
  <c r="F94"/>
  <c r="J19"/>
  <c r="J14"/>
  <c r="J128"/>
  <c r="J91"/>
  <c r="E7"/>
  <c r="E122"/>
  <c r="E85"/>
  <c i="3" r="J39"/>
  <c r="J38"/>
  <c i="1" r="AY97"/>
  <c i="3" r="J37"/>
  <c i="1" r="AX97"/>
  <c i="3" r="BI163"/>
  <c r="BH163"/>
  <c r="BG163"/>
  <c r="BE163"/>
  <c r="T163"/>
  <c r="T162"/>
  <c r="R163"/>
  <c r="R162"/>
  <c r="P163"/>
  <c r="P162"/>
  <c r="BK163"/>
  <c r="BK162"/>
  <c r="J162"/>
  <c r="J163"/>
  <c r="BF163"/>
  <c r="J106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T157"/>
  <c r="R158"/>
  <c r="R157"/>
  <c r="P158"/>
  <c r="P157"/>
  <c r="BK158"/>
  <c r="BK157"/>
  <c r="J157"/>
  <c r="J158"/>
  <c r="BF158"/>
  <c r="J105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T151"/>
  <c r="R152"/>
  <c r="R151"/>
  <c r="P152"/>
  <c r="P151"/>
  <c r="BK152"/>
  <c r="BK151"/>
  <c r="J151"/>
  <c r="J152"/>
  <c r="BF152"/>
  <c r="J104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T140"/>
  <c r="R141"/>
  <c r="R140"/>
  <c r="P141"/>
  <c r="P140"/>
  <c r="BK141"/>
  <c r="BK140"/>
  <c r="J140"/>
  <c r="J141"/>
  <c r="BF141"/>
  <c r="J103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T135"/>
  <c r="T134"/>
  <c r="R136"/>
  <c r="R135"/>
  <c r="R134"/>
  <c r="P136"/>
  <c r="P135"/>
  <c r="P134"/>
  <c r="BK136"/>
  <c r="BK135"/>
  <c r="J135"/>
  <c r="BK134"/>
  <c r="J134"/>
  <c r="J136"/>
  <c r="BF136"/>
  <c r="J102"/>
  <c r="J101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F39"/>
  <c i="1" r="BD97"/>
  <c i="3" r="BH131"/>
  <c r="F38"/>
  <c i="1" r="BC97"/>
  <c i="3" r="BG131"/>
  <c r="F37"/>
  <c i="1" r="BB97"/>
  <c i="3" r="BE131"/>
  <c r="J35"/>
  <c i="1" r="AV97"/>
  <c i="3" r="F35"/>
  <c i="1" r="AZ97"/>
  <c i="3" r="T131"/>
  <c r="T130"/>
  <c r="T129"/>
  <c r="T128"/>
  <c r="R131"/>
  <c r="R130"/>
  <c r="R129"/>
  <c r="R128"/>
  <c r="P131"/>
  <c r="P130"/>
  <c r="P129"/>
  <c r="P128"/>
  <c i="1" r="AU97"/>
  <c i="3" r="BK131"/>
  <c r="BK130"/>
  <c r="J130"/>
  <c r="BK129"/>
  <c r="J129"/>
  <c r="BK128"/>
  <c r="J128"/>
  <c r="J98"/>
  <c r="J32"/>
  <c i="1" r="AG97"/>
  <c i="3" r="J131"/>
  <c r="BF131"/>
  <c r="J36"/>
  <c i="1" r="AW97"/>
  <c i="3" r="F36"/>
  <c i="1" r="BA97"/>
  <c i="3" r="J100"/>
  <c r="J99"/>
  <c r="J125"/>
  <c r="J124"/>
  <c r="F124"/>
  <c r="F122"/>
  <c r="E120"/>
  <c r="J94"/>
  <c r="J93"/>
  <c r="F93"/>
  <c r="F91"/>
  <c r="E89"/>
  <c r="J41"/>
  <c r="J20"/>
  <c r="E20"/>
  <c r="F125"/>
  <c r="F94"/>
  <c r="J19"/>
  <c r="J14"/>
  <c r="J122"/>
  <c r="J91"/>
  <c r="E7"/>
  <c r="E116"/>
  <c r="E85"/>
  <c i="2" r="J39"/>
  <c r="J38"/>
  <c i="1" r="AY96"/>
  <c i="2" r="J37"/>
  <c i="1" r="AX96"/>
  <c i="2" r="BI177"/>
  <c r="BH177"/>
  <c r="BG177"/>
  <c r="BE177"/>
  <c r="T177"/>
  <c r="T176"/>
  <c r="R177"/>
  <c r="R176"/>
  <c r="P177"/>
  <c r="P176"/>
  <c r="BK177"/>
  <c r="BK176"/>
  <c r="J176"/>
  <c r="J177"/>
  <c r="BF177"/>
  <c r="J109"/>
  <c r="BI175"/>
  <c r="BH175"/>
  <c r="BG175"/>
  <c r="BE175"/>
  <c r="T175"/>
  <c r="R175"/>
  <c r="P175"/>
  <c r="BK175"/>
  <c r="J175"/>
  <c r="BF175"/>
  <c r="BI174"/>
  <c r="BH174"/>
  <c r="BG174"/>
  <c r="BE174"/>
  <c r="T174"/>
  <c r="T173"/>
  <c r="R174"/>
  <c r="R173"/>
  <c r="P174"/>
  <c r="P173"/>
  <c r="BK174"/>
  <c r="BK173"/>
  <c r="J173"/>
  <c r="J174"/>
  <c r="BF174"/>
  <c r="J108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T169"/>
  <c r="R170"/>
  <c r="R169"/>
  <c r="P170"/>
  <c r="P169"/>
  <c r="BK170"/>
  <c r="BK169"/>
  <c r="J169"/>
  <c r="J170"/>
  <c r="BF170"/>
  <c r="J107"/>
  <c r="BI168"/>
  <c r="BH168"/>
  <c r="BG168"/>
  <c r="BE168"/>
  <c r="T168"/>
  <c r="R168"/>
  <c r="P168"/>
  <c r="BK168"/>
  <c r="J168"/>
  <c r="BF168"/>
  <c r="BI167"/>
  <c r="BH167"/>
  <c r="BG167"/>
  <c r="BE167"/>
  <c r="T167"/>
  <c r="R167"/>
  <c r="P167"/>
  <c r="BK167"/>
  <c r="J167"/>
  <c r="BF167"/>
  <c r="BI166"/>
  <c r="BH166"/>
  <c r="BG166"/>
  <c r="BE166"/>
  <c r="T166"/>
  <c r="R166"/>
  <c r="P166"/>
  <c r="BK166"/>
  <c r="J166"/>
  <c r="BF166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T162"/>
  <c r="R163"/>
  <c r="R162"/>
  <c r="P163"/>
  <c r="P162"/>
  <c r="BK163"/>
  <c r="BK162"/>
  <c r="J162"/>
  <c r="J163"/>
  <c r="BF163"/>
  <c r="J106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T158"/>
  <c r="T157"/>
  <c r="R159"/>
  <c r="R158"/>
  <c r="R157"/>
  <c r="P159"/>
  <c r="P158"/>
  <c r="P157"/>
  <c r="BK159"/>
  <c r="BK158"/>
  <c r="J158"/>
  <c r="BK157"/>
  <c r="J157"/>
  <c r="J159"/>
  <c r="BF159"/>
  <c r="J105"/>
  <c r="J104"/>
  <c r="BI156"/>
  <c r="BH156"/>
  <c r="BG156"/>
  <c r="BE156"/>
  <c r="T156"/>
  <c r="T155"/>
  <c r="R156"/>
  <c r="R155"/>
  <c r="P156"/>
  <c r="P155"/>
  <c r="BK156"/>
  <c r="BK155"/>
  <c r="J155"/>
  <c r="J156"/>
  <c r="BF156"/>
  <c r="J103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T143"/>
  <c r="R144"/>
  <c r="R143"/>
  <c r="P144"/>
  <c r="P143"/>
  <c r="BK144"/>
  <c r="BK143"/>
  <c r="J143"/>
  <c r="J144"/>
  <c r="BF144"/>
  <c r="J102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T135"/>
  <c r="R136"/>
  <c r="R135"/>
  <c r="P136"/>
  <c r="P135"/>
  <c r="BK136"/>
  <c r="BK135"/>
  <c r="J135"/>
  <c r="J136"/>
  <c r="BF136"/>
  <c r="J101"/>
  <c r="BI134"/>
  <c r="F39"/>
  <c i="1" r="BD96"/>
  <c i="2" r="BH134"/>
  <c r="F38"/>
  <c i="1" r="BC96"/>
  <c i="2" r="BG134"/>
  <c r="F37"/>
  <c i="1" r="BB96"/>
  <c i="2" r="BE134"/>
  <c r="J35"/>
  <c i="1" r="AV96"/>
  <c i="2" r="F35"/>
  <c i="1" r="AZ96"/>
  <c i="2" r="T134"/>
  <c r="T133"/>
  <c r="T132"/>
  <c r="T131"/>
  <c r="R134"/>
  <c r="R133"/>
  <c r="R132"/>
  <c r="R131"/>
  <c r="P134"/>
  <c r="P133"/>
  <c r="P132"/>
  <c r="P131"/>
  <c i="1" r="AU96"/>
  <c i="2" r="BK134"/>
  <c r="BK133"/>
  <c r="J133"/>
  <c r="BK132"/>
  <c r="J132"/>
  <c r="BK131"/>
  <c r="J131"/>
  <c r="J98"/>
  <c r="J32"/>
  <c i="1" r="AG96"/>
  <c i="2" r="J134"/>
  <c r="BF134"/>
  <c r="J36"/>
  <c i="1" r="AW96"/>
  <c i="2" r="F36"/>
  <c i="1" r="BA96"/>
  <c i="2" r="J100"/>
  <c r="J99"/>
  <c r="J128"/>
  <c r="J127"/>
  <c r="F127"/>
  <c r="F125"/>
  <c r="E123"/>
  <c r="J94"/>
  <c r="J93"/>
  <c r="F93"/>
  <c r="F91"/>
  <c r="E89"/>
  <c r="J41"/>
  <c r="J20"/>
  <c r="E20"/>
  <c r="F128"/>
  <c r="F94"/>
  <c r="J19"/>
  <c r="J14"/>
  <c r="J125"/>
  <c r="J91"/>
  <c r="E7"/>
  <c r="E119"/>
  <c r="E85"/>
  <c i="1" r="BD95"/>
  <c r="BC95"/>
  <c r="BB95"/>
  <c r="BA95"/>
  <c r="AZ95"/>
  <c r="AY95"/>
  <c r="AX95"/>
  <c r="AW95"/>
  <c r="AV95"/>
  <c r="AU95"/>
  <c r="AT95"/>
  <c r="AS95"/>
  <c r="AG95"/>
  <c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102"/>
  <c r="AN102"/>
  <c r="AT101"/>
  <c r="AN101"/>
  <c r="AT100"/>
  <c r="AN100"/>
  <c r="AT99"/>
  <c r="AN99"/>
  <c r="AT98"/>
  <c r="AN98"/>
  <c r="AT97"/>
  <c r="AN97"/>
  <c r="AT96"/>
  <c r="AN96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<sst xmlns="http://schemas.openxmlformats.org/spreadsheetml/2006/main">
  <si>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</si>
  <si>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</si>
  <si>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</si>
  <si>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</si>
  <si>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</si>
  <si>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{fc4183ee-0f11-46fd-b228-5d227f08d2d8}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</si>
  <si>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</si>
  <si>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</si>
  <si>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</si>
  <si>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</si>
  <si>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</si>
  <si>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</si>
  <si>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</si>
  <si>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2019-04-27fin8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</si>
  <si>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</si>
  <si>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</si>
  <si>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Priemyselná a administratívna budova - rekonštrukcia, Cintorínska 57, Šurany</t>
  </si>
  <si>
    <t>JKSO:</t>
  </si>
  <si>
    <t>KS:</t>
  </si>
  <si>
    <t>Miesto:</t>
  </si>
  <si>
    <t>Šurany</t>
  </si>
  <si>
    <t>Dátum:</t>
  </si>
  <si>
    <t>26. 6. 2019</t>
  </si>
  <si>
    <t>Objednávateľ:</t>
  </si>
  <si>
    <t>IČO:</t>
  </si>
  <si>
    <t>LOKO TRANS SLOVAKIA s.r.o.</t>
  </si>
  <si>
    <t>IČ DPH:</t>
  </si>
  <si>
    <t>Zhotoviteľ:</t>
  </si>
  <si>
    <t>Vyplň údaj</t>
  </si>
  <si>
    <t>Projektant:</t>
  </si>
  <si>
    <t>Ing. Bujdák Igor</t>
  </si>
  <si>
    <t>True</t>
  </si>
  <si>
    <t>Spracovateľ:</t>
  </si>
  <si>
    <t>HP REA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</si>
  <si>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</si>
  <si>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</si>
  <si>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</si>
  <si>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</si>
  <si>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</si>
  <si>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</si>
  <si>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</si>
  <si>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</si>
  <si>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</si>
  <si>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</si>
  <si>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</si>
  <si>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</si>
  <si>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</si>
  <si>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</si>
  <si>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</si>
  <si>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</si>
  <si>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</si>
  <si>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</si>
  <si>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</si>
  <si>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</si>
  <si>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</si>
  <si>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</si>
  <si>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</si>
  <si>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</si>
  <si>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</si>
  <si>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</si>
  <si>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</si>
  <si>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</si>
  <si>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</si>
  <si>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</si>
  <si>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</si>
  <si>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</si>
  <si>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</si>
  <si>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</si>
  <si>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</si>
  <si>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</si>
  <si>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</si>
  <si>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</si>
  <si>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</si>
  <si>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</si>
  <si>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</si>
  <si>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</si>
  <si>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</si>
  <si>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</si>
  <si>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</si>
  <si>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</si>
  <si>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SO 01 - Priemyselná budova</t>
  </si>
  <si>
    <t>STA</t>
  </si>
  <si>
    <t>{80243445-1852-4059-b7dd-d56762bd2715}</t>
  </si>
  <si>
    <t>/</t>
  </si>
  <si>
    <t>Výmena výplní otvorov</t>
  </si>
  <si>
    <t>Časť</t>
  </si>
  <si>
    <t>2</t>
  </si>
  <si>
    <t>{2279f5fd-8987-4ff8-998d-8c03fac0820c}</t>
  </si>
  <si>
    <t>Rekonštrukcia strešného plášťa</t>
  </si>
  <si>
    <t>{b7aae571-ad3c-4082-bc02-9c054365c38d}</t>
  </si>
  <si>
    <t>3</t>
  </si>
  <si>
    <t>Zateplenie obvodového plášťa</t>
  </si>
  <si>
    <t>{62221381-1111-4aa6-b5ad-6d007499f3c5}</t>
  </si>
  <si>
    <t>4</t>
  </si>
  <si>
    <t>Vykurovanie</t>
  </si>
  <si>
    <t>{3659363c-613f-47c7-9503-0cf24d09ae4c}</t>
  </si>
  <si>
    <t>5</t>
  </si>
  <si>
    <t>Vzduchotechnika</t>
  </si>
  <si>
    <t>{1b41905d-c83b-4283-a116-b65d26905efb}</t>
  </si>
  <si>
    <t>6</t>
  </si>
  <si>
    <t>Bleskozvod</t>
  </si>
  <si>
    <t>{a5da2009-6662-437d-a2a3-8f18fc8bad6b}</t>
  </si>
  <si>
    <t>7</t>
  </si>
  <si>
    <t>Elektroinštalácia</t>
  </si>
  <si>
    <t>{f766988a-c11e-41f4-9ffb-3b4dff964e71}</t>
  </si>
  <si>
    <t>KRYCÍ LIST ROZPOČTU</t>
  </si>
  <si>
    <t>Objekt:</t>
  </si>
  <si>
    <t>1 - SO 01 - Priemyselná budova</t>
  </si>
  <si>
    <t>Časť:</t>
  </si>
  <si>
    <t>1 - Výmena výplní otvorov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</si>
  <si>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</si>
  <si>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</si>
  <si>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</si>
  <si>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</si>
  <si>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</si>
  <si>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</si>
  <si>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</si>
  <si>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</si>
  <si>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</si>
  <si>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</si>
  <si>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</si>
  <si>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</si>
  <si>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</si>
  <si>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</si>
  <si>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</si>
  <si>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</si>
  <si>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</si>
  <si>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</si>
  <si>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</si>
  <si>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</si>
  <si>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</si>
  <si>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</si>
  <si>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</si>
  <si>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</si>
  <si>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</si>
  <si>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</si>
  <si>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</si>
  <si>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</si>
  <si>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</si>
  <si>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</si>
  <si>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</si>
  <si>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</si>
  <si>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K</t>
  </si>
  <si>
    <t>310239211</t>
  </si>
  <si>
    <t>Zamurovanie otvoru s plochou nad 1 do 4 m2 v murive nadzákladného tehlami na maltu vápennocementovú</t>
  </si>
  <si>
    <t>m3</t>
  </si>
  <si>
    <t>CS CENEKON 2019 01</t>
  </si>
  <si>
    <t>-308889187</t>
  </si>
  <si>
    <t>Úpravy povrchov, podlahy, osadenie</t>
  </si>
  <si>
    <t>610991111</t>
  </si>
  <si>
    <t>Zakrývanie výplní vnútorných okenných otvorov, predmetov a konštrukcií</t>
  </si>
  <si>
    <t>m2</t>
  </si>
  <si>
    <t>1149811195</t>
  </si>
  <si>
    <t>612409991</t>
  </si>
  <si>
    <t>Začistenie omietok (s dodaním hmoty) okolo okien, dverí,podláh, obkladov atď.</t>
  </si>
  <si>
    <t>m</t>
  </si>
  <si>
    <t>-1896764205</t>
  </si>
  <si>
    <t>612465111</t>
  </si>
  <si>
    <t>Príprava vnútorného podkladu stien BAUMIT, cementový Prednástrek (Baumit Vorspritzer 2 mm), ručné nanášanie</t>
  </si>
  <si>
    <t>1308321601</t>
  </si>
  <si>
    <t>612465135</t>
  </si>
  <si>
    <t>Vnútorná omietka stien BAUMIT, vápennocementová, strojné miešanie, ručné nanášanie, Jadrová omietka (GrobPutz 4), hr. 10 mm</t>
  </si>
  <si>
    <t>-909128742</t>
  </si>
  <si>
    <t>648991113</t>
  </si>
  <si>
    <t>Osadenie parapetných dosiek z plastických a poloplast., hmôt, š. nad 200 mm</t>
  </si>
  <si>
    <t>759815091</t>
  </si>
  <si>
    <t>M</t>
  </si>
  <si>
    <t>611560000300</t>
  </si>
  <si>
    <t>Parapetná doska plastová, šírka 250 mm, komôrková vnútorná, zlatý dub, mramor, mahagon, svetlý buk, orech, WINK TRADE</t>
  </si>
  <si>
    <t>8</t>
  </si>
  <si>
    <t>534780968</t>
  </si>
  <si>
    <t>611560000800</t>
  </si>
  <si>
    <t>Plastové krytky k vnútorným parapetom plastovým, pár, vo farbe biela, mramor, zlatý dub, buk, mahagón, orech, WINK TRADE</t>
  </si>
  <si>
    <t>ks</t>
  </si>
  <si>
    <t>1810622818</t>
  </si>
  <si>
    <t>9</t>
  </si>
  <si>
    <t>Ostatné konštrukcie a práce-búranie</t>
  </si>
  <si>
    <t>941955004</t>
  </si>
  <si>
    <t>Lešenie ľahké pracovné pomocné s výškou lešeňovej podlahy nad 2,50 do 3,5 m</t>
  </si>
  <si>
    <t>-1720342333</t>
  </si>
  <si>
    <t>10</t>
  </si>
  <si>
    <t>968061112</t>
  </si>
  <si>
    <t>Vyvesenie dreveného okenného krídla do suti plochy do 1,5 m2, -0,01200t</t>
  </si>
  <si>
    <t>-1520434360</t>
  </si>
  <si>
    <t>11</t>
  </si>
  <si>
    <t>968062356</t>
  </si>
  <si>
    <t xml:space="preserve">Vybúranie drevených rámov okien dvojitých alebo zdvojených, plochy do 4 m2,  -0,05400t</t>
  </si>
  <si>
    <t>-2101662549</t>
  </si>
  <si>
    <t>12</t>
  </si>
  <si>
    <t>968071136</t>
  </si>
  <si>
    <t>Vyvesenie kovového krídla vrát do suti plochy do 4 m2</t>
  </si>
  <si>
    <t>-1213511516</t>
  </si>
  <si>
    <t>13</t>
  </si>
  <si>
    <t>968071137</t>
  </si>
  <si>
    <t>Vyvesenie kovového krídla vrát do suti plochy nad 4 m2</t>
  </si>
  <si>
    <t>1706960843</t>
  </si>
  <si>
    <t>14</t>
  </si>
  <si>
    <t>968072559</t>
  </si>
  <si>
    <t xml:space="preserve">Vybúranie kovových vrát plochy nad 5 m2,  -0,06600t</t>
  </si>
  <si>
    <t>1213457191</t>
  </si>
  <si>
    <t>15</t>
  </si>
  <si>
    <t>979082111</t>
  </si>
  <si>
    <t>Vnútrostavenisková doprava sutiny a vybúraných hmôt do 10 m</t>
  </si>
  <si>
    <t>t</t>
  </si>
  <si>
    <t>592877783</t>
  </si>
  <si>
    <t>16</t>
  </si>
  <si>
    <t>979082121</t>
  </si>
  <si>
    <t>Vnútrostavenisková doprava sutiny a vybúraných hmôt za každých ďalších 5 m</t>
  </si>
  <si>
    <t>-1299370713</t>
  </si>
  <si>
    <t>17</t>
  </si>
  <si>
    <t>979081111</t>
  </si>
  <si>
    <t>Odvoz sutiny a vybúraných hmôt na skládku do 1 km</t>
  </si>
  <si>
    <t>-2061772846</t>
  </si>
  <si>
    <t>18</t>
  </si>
  <si>
    <t>979081121</t>
  </si>
  <si>
    <t>Odvoz sutiny a vybúraných hmôt na skládku za každý ďalší 1 km</t>
  </si>
  <si>
    <t>1146911390</t>
  </si>
  <si>
    <t>19</t>
  </si>
  <si>
    <t>979089112</t>
  </si>
  <si>
    <t>Poplatok za skladovanie - drevo, sklo, plasty (17 02 ), ostatné</t>
  </si>
  <si>
    <t>-922449739</t>
  </si>
  <si>
    <t>99</t>
  </si>
  <si>
    <t>Presun hmôt HSV</t>
  </si>
  <si>
    <t>999281111</t>
  </si>
  <si>
    <t>Presun hmôt pre opravy a údržbu objektov vrátane vonkajších plášťov výšky do 25 m</t>
  </si>
  <si>
    <t>-433210947</t>
  </si>
  <si>
    <t>PSV</t>
  </si>
  <si>
    <t>Práce a dodávky PSV</t>
  </si>
  <si>
    <t>764</t>
  </si>
  <si>
    <t>Konštrukcie klampiarske</t>
  </si>
  <si>
    <t>21</t>
  </si>
  <si>
    <t>764410740</t>
  </si>
  <si>
    <t>Oplechovanie parapetov z hliníkového farebného Al plechu, vrátane rohov r.š. 250 mm</t>
  </si>
  <si>
    <t>-433261768</t>
  </si>
  <si>
    <t>22</t>
  </si>
  <si>
    <t>764410850</t>
  </si>
  <si>
    <t xml:space="preserve">Demontáž oplechovania parapetov rš od 100 do 330 mm,  -0,00135t</t>
  </si>
  <si>
    <t>-301289991</t>
  </si>
  <si>
    <t>23</t>
  </si>
  <si>
    <t>998764102</t>
  </si>
  <si>
    <t>Presun hmôt pre konštrukcie klampiarske v objektoch výšky nad 6 do 12 m</t>
  </si>
  <si>
    <t>1917117307</t>
  </si>
  <si>
    <t>766</t>
  </si>
  <si>
    <t>Konštrukcie stolárske</t>
  </si>
  <si>
    <t>24</t>
  </si>
  <si>
    <t>76662140.0</t>
  </si>
  <si>
    <t>Montáž plastových výplní otvorov s hydroizolačnými ISO páskami (exteriérová a interiérová)</t>
  </si>
  <si>
    <t>879142138</t>
  </si>
  <si>
    <t>25</t>
  </si>
  <si>
    <t>283290005900</t>
  </si>
  <si>
    <t>Tesniaca fólia CX exteriér, š. 90 mm, dĺ. 30 m, pre tesnenie pripájacej škáry okenného rámu a muriva, polymér, ALLMEDIA</t>
  </si>
  <si>
    <t>32</t>
  </si>
  <si>
    <t>314951151</t>
  </si>
  <si>
    <t>26</t>
  </si>
  <si>
    <t>283290006300</t>
  </si>
  <si>
    <t>Tesniaca fólia CX interiér, š. 90 mm, dĺ. 30 m, pre tesnenie pripájacej škáry okenného rámu a muriva, polymér, ALLMEDIA</t>
  </si>
  <si>
    <t>1182983826</t>
  </si>
  <si>
    <t>27</t>
  </si>
  <si>
    <t>7660001</t>
  </si>
  <si>
    <t>Plastové okno dvojkrídlové, 2400x900 mm, zasklené izolačným trojsklom - ozn. O1</t>
  </si>
  <si>
    <t>-1644331084</t>
  </si>
  <si>
    <t>28</t>
  </si>
  <si>
    <t>766694981</t>
  </si>
  <si>
    <t>Demontáž parapetnej dosky drevenej šírky do 300 mm, dĺžky nad 1600 mm, -0,006t</t>
  </si>
  <si>
    <t>373547226</t>
  </si>
  <si>
    <t>29</t>
  </si>
  <si>
    <t>998766102</t>
  </si>
  <si>
    <t>Presun hmot pre konštrukcie stolárske v objektoch výšky nad 6 do 12 m</t>
  </si>
  <si>
    <t>-796795368</t>
  </si>
  <si>
    <t>767</t>
  </si>
  <si>
    <t>Konštrukcie doplnkové kovové</t>
  </si>
  <si>
    <t>30</t>
  </si>
  <si>
    <t>767659003</t>
  </si>
  <si>
    <t>Montáž vrát garážových roletových a kazetových, zasúvateľných pod strop plochy nad 9 do 13 m2</t>
  </si>
  <si>
    <t>CS CENEKON 2017 02</t>
  </si>
  <si>
    <t>82834928</t>
  </si>
  <si>
    <t>31</t>
  </si>
  <si>
    <t>553437153.00</t>
  </si>
  <si>
    <t>Sekčné garážové vráta 3300x3500 mm s integrovanými dverami 900x2000 mm, bezpečnostné kovanie - ozn. D03, D04</t>
  </si>
  <si>
    <t>2031435497</t>
  </si>
  <si>
    <t>998767102</t>
  </si>
  <si>
    <t>Presun hmôt pre kovové stavebné doplnkové konštrukcie v objektoch výšky nad 6 do 12 m</t>
  </si>
  <si>
    <t>534561103</t>
  </si>
  <si>
    <t>784</t>
  </si>
  <si>
    <t>Maľby</t>
  </si>
  <si>
    <t>33</t>
  </si>
  <si>
    <t>784410110</t>
  </si>
  <si>
    <t>Penetrovanie jednonásobné jemnozrnných podkladov výšky nad 3,80 m</t>
  </si>
  <si>
    <t>-795980351</t>
  </si>
  <si>
    <t>34</t>
  </si>
  <si>
    <t>784452272</t>
  </si>
  <si>
    <t>Maľby z maliarskych zmesí Primalex, Farmal, ručne nanášané dvojnásobné základné na podklad jemnozrnný výšky nad 3,80 m</t>
  </si>
  <si>
    <t>748353612</t>
  </si>
  <si>
    <t>HZS</t>
  </si>
  <si>
    <t>Hodinové zúčtovacie sadzby</t>
  </si>
  <si>
    <t>35</t>
  </si>
  <si>
    <t>HZS000111</t>
  </si>
  <si>
    <t>Stavebno montážne práce menej náročne, pomocné alebo manupulačné (Tr. 1) v rozsahu viac ako 8 hodín</t>
  </si>
  <si>
    <t>hod</t>
  </si>
  <si>
    <t>512</t>
  </si>
  <si>
    <t>-767735613</t>
  </si>
  <si>
    <t>2 - Rekonštrukcia strešného plášťa</t>
  </si>
  <si>
    <t xml:space="preserve">    712 - Izolácie striech, povlakové krytiny</t>
  </si>
  <si>
    <t xml:space="preserve">    783 - Nátery</t>
  </si>
  <si>
    <t>1190828578</t>
  </si>
  <si>
    <t>1570648482</t>
  </si>
  <si>
    <t>979089612</t>
  </si>
  <si>
    <t>Poplatok za skladovanie - iné odpady zo stavieb a demolácií (17 09), ostatné</t>
  </si>
  <si>
    <t>104702970</t>
  </si>
  <si>
    <t>712</t>
  </si>
  <si>
    <t>Izolácie striech, povlakové krytiny</t>
  </si>
  <si>
    <t>712991040</t>
  </si>
  <si>
    <t>Montáž podkladnej konštrukcie z OSB dosiek atike šírky 411 - 620 mm pod klampiarske konštrukcie</t>
  </si>
  <si>
    <t>-1273711798</t>
  </si>
  <si>
    <t>311690001000</t>
  </si>
  <si>
    <t>Rozperný nit FATRAFOL d 6x30 mm do betónu, hliníkový, FATRA IZOLFA</t>
  </si>
  <si>
    <t>1686827582</t>
  </si>
  <si>
    <t>607260000300</t>
  </si>
  <si>
    <t>Doska OSB 3 Superfinish ECO nebrúsené hrxlxš 18x2500x1250 mm, JAFHOLZ</t>
  </si>
  <si>
    <t>-1258097190</t>
  </si>
  <si>
    <t>998712102</t>
  </si>
  <si>
    <t>Presun hmôt pre izoláciu povlakovej krytiny v objektoch výšky nad 6 do 12 m</t>
  </si>
  <si>
    <t>-2049790491</t>
  </si>
  <si>
    <t>764352427</t>
  </si>
  <si>
    <t>Žľaby z pozinkovaného farbeného PZf plechu, pododkvapové polkruhové r.š. 330 mm</t>
  </si>
  <si>
    <t>642331227</t>
  </si>
  <si>
    <t>764352810</t>
  </si>
  <si>
    <t xml:space="preserve">Demontáž žľabov pododkvapových polkruhových so sklonom do 30st. rš 330 mm,  -0,00330t</t>
  </si>
  <si>
    <t>-1143032730</t>
  </si>
  <si>
    <t>764359412</t>
  </si>
  <si>
    <t>Kotlík kónický z pozinkovaného farbeného PZf plechu, pre rúry s priemerom od 100 do 125 mm</t>
  </si>
  <si>
    <t>-1260106916</t>
  </si>
  <si>
    <t>764359810</t>
  </si>
  <si>
    <t xml:space="preserve">Demontáž kotlíka kónického, so sklonom žľabu do 30st.,  -0,00110t</t>
  </si>
  <si>
    <t>-1258885280</t>
  </si>
  <si>
    <t>764393830</t>
  </si>
  <si>
    <t xml:space="preserve">Demontáž hrebeňa so sklonom do 30st. rš 250 a 400 mm,  -0,00197t</t>
  </si>
  <si>
    <t>-1732235060</t>
  </si>
  <si>
    <t>764430440</t>
  </si>
  <si>
    <t>Oplechovanie muriva a atík z pozinkovaného farbeného PZf plechu, vrátane rohov r.š. 500 mm</t>
  </si>
  <si>
    <t>960051652</t>
  </si>
  <si>
    <t>764430840</t>
  </si>
  <si>
    <t xml:space="preserve">Demontáž oplechovania múrov a nadmuroviek rš od 330 do 500 mm,  -0,00230t</t>
  </si>
  <si>
    <t>1085819054</t>
  </si>
  <si>
    <t>764454454</t>
  </si>
  <si>
    <t>Zvodové rúry z pozinkovaného farbeného PZf plechu, kruhové priemer 120 mm</t>
  </si>
  <si>
    <t>-208574048</t>
  </si>
  <si>
    <t>764454802</t>
  </si>
  <si>
    <t xml:space="preserve">Demontáž odpadových rúr kruhových, s priemerom 120 mm,  -0,00285t</t>
  </si>
  <si>
    <t>752515996</t>
  </si>
  <si>
    <t>-1112974980</t>
  </si>
  <si>
    <t>767392802</t>
  </si>
  <si>
    <t xml:space="preserve">Demontáž krytín striech z plechov skrutkovaných,  -0,00700t</t>
  </si>
  <si>
    <t>-1760153057</t>
  </si>
  <si>
    <t>767397102</t>
  </si>
  <si>
    <t>Montáž strešných sendvičových panelov s viditeľným spojom na OK, hrúbky nad 80 do 120 mm</t>
  </si>
  <si>
    <t>1924434060</t>
  </si>
  <si>
    <t>553260001800</t>
  </si>
  <si>
    <t>Panel sendvičový PU-R strešný BTH-PU-R oceľový plášť š. 1000 mm hr. jadra 120 mm</t>
  </si>
  <si>
    <t>413276886</t>
  </si>
  <si>
    <t>7670003</t>
  </si>
  <si>
    <t>Dodávka a montáž klampiarských doplnkov k strešným sendvičovým panelom</t>
  </si>
  <si>
    <t>kpl.</t>
  </si>
  <si>
    <t>1213703171</t>
  </si>
  <si>
    <t>-1530554959</t>
  </si>
  <si>
    <t>783</t>
  </si>
  <si>
    <t>Nátery</t>
  </si>
  <si>
    <t>783103812</t>
  </si>
  <si>
    <t>Odstránenie starých náterov z oceľových konštrukcií stredných ľahkých"C" alebo veľmi ľahkých "CC" oceľovou kefou</t>
  </si>
  <si>
    <t>959225949</t>
  </si>
  <si>
    <t>783125530</t>
  </si>
  <si>
    <t>Nátery oceľ.konštr. syntetické ľahkých C, veľmi ľahkých CC dvojnás. 1x s emailovaním - 105μm</t>
  </si>
  <si>
    <t>-687181066</t>
  </si>
  <si>
    <t>783125730</t>
  </si>
  <si>
    <t>Nátery oceľ.konštr. syntetické ľahkých C alebo veľmi ľahkých CC základné - 35μm</t>
  </si>
  <si>
    <t>162184758</t>
  </si>
  <si>
    <t>783904811</t>
  </si>
  <si>
    <t>Ostatné práce odmastenie chemickými odhrdzavenie kovových konštrukcií</t>
  </si>
  <si>
    <t>-781857124</t>
  </si>
  <si>
    <t>1019769264</t>
  </si>
  <si>
    <t>3 - Zateplenie obvodového plášťa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</si>
  <si>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</si>
  <si>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</si>
  <si>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</si>
  <si>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</si>
  <si>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711 - Izolácie proti vode a vlhkosti</t>
  </si>
  <si>
    <t xml:space="preserve">    713 - Izolácie tepelné</t>
  </si>
  <si>
    <t>Zemné práce</t>
  </si>
  <si>
    <t>113107131</t>
  </si>
  <si>
    <t xml:space="preserve">Odstránenie krytu v ploche do 200 m2 z betónu prostého, hr. vrstvy do 150 mm,  -0,22500t</t>
  </si>
  <si>
    <t>-1779005063</t>
  </si>
  <si>
    <t>113307112</t>
  </si>
  <si>
    <t xml:space="preserve">Odstránenie podkladu v ploche do 200 m2 z kameniva ťaženého, hr.100- 200mm,  -0,24000t</t>
  </si>
  <si>
    <t>1884257312</t>
  </si>
  <si>
    <t>Zakladanie</t>
  </si>
  <si>
    <t>289971211</t>
  </si>
  <si>
    <t>Zhotovenie vrstvy z geotextílie na upravenom povrchu sklon do 1 : 5 , šírky od 0 do 3 m</t>
  </si>
  <si>
    <t>117504261</t>
  </si>
  <si>
    <t>693110001200</t>
  </si>
  <si>
    <t>Geotextília polypropylénová Tatratex GTX N PP 300, šírka 1,75-3,5 m, dĺžka 90 m, hrúbka 2,7 mm, netkaná, MIVA</t>
  </si>
  <si>
    <t>-45592889</t>
  </si>
  <si>
    <t>Vodorovné konštrukcie</t>
  </si>
  <si>
    <t>45150411.0</t>
  </si>
  <si>
    <t>Zhotovenie vrstvy z kameniva - okapový chodník</t>
  </si>
  <si>
    <t>-339212946</t>
  </si>
  <si>
    <t>58331000190.0</t>
  </si>
  <si>
    <t>Vymývané kamenivo</t>
  </si>
  <si>
    <t>-1602814107</t>
  </si>
  <si>
    <t>Komunikácie</t>
  </si>
  <si>
    <t>564861111</t>
  </si>
  <si>
    <t>Podklad zo štrkodrviny s rozprestretím a zhutnením, po zhutnení hr. 200 mm</t>
  </si>
  <si>
    <t>1052937454</t>
  </si>
  <si>
    <t>581114113</t>
  </si>
  <si>
    <t>Kryt z betónu prostého C 25/30 komunikácií pre peších hr. 100 mm - okapový chodník</t>
  </si>
  <si>
    <t>1790218152</t>
  </si>
  <si>
    <t>620991121</t>
  </si>
  <si>
    <t>Zakrývanie výplní vonkajších otvorov s rámami a zárubňami, zábradlí, oplechovania, atď. zhotovené z lešenia akýmkoľvek spôsobom</t>
  </si>
  <si>
    <t>1985357434</t>
  </si>
  <si>
    <t>622422211</t>
  </si>
  <si>
    <t>Oprava vonkajších omietok vápenných a vápenocem. stupeň členitosti Ia II -20% hladkých</t>
  </si>
  <si>
    <t>1402839018</t>
  </si>
  <si>
    <t>622428971</t>
  </si>
  <si>
    <t>Príplatok k cene za viacfarebnú omietku</t>
  </si>
  <si>
    <t>-253144265</t>
  </si>
  <si>
    <t>622464232</t>
  </si>
  <si>
    <t>Vonkajšia omietka stien tenkovrstvová BAUMIT, silikónová, Baumit SilikonTop, škrabaná, hr. 2 mm</t>
  </si>
  <si>
    <t>-1106723574</t>
  </si>
  <si>
    <t>622466114</t>
  </si>
  <si>
    <t>Príprava vonkajšieho podkladu stien BAUMIT, Regulátor nasiakavosti (Baumit SaugAusgleich)</t>
  </si>
  <si>
    <t>439424768</t>
  </si>
  <si>
    <t>625251236</t>
  </si>
  <si>
    <t>Kontaktný zatepľovací systém hr. 160 mm BAUMIT OPEN - štandardné riešenie (biely EPS-F), skrutkovacie kotvy</t>
  </si>
  <si>
    <t>-446056217</t>
  </si>
  <si>
    <t>625251340</t>
  </si>
  <si>
    <t>Kontaktný zatepľovací systém hr. 160 mm BAUMIT STAR MINERAL, skrutkovacie kotvy</t>
  </si>
  <si>
    <t>1342152512</t>
  </si>
  <si>
    <t>625251386</t>
  </si>
  <si>
    <t>Kontaktný zatepľovací systém hr. 120 mm BAUMIT STAR - riešenie pre sokel (XPS), skrutkovacie kotvy</t>
  </si>
  <si>
    <t>964486649</t>
  </si>
  <si>
    <t>916561112</t>
  </si>
  <si>
    <t>Osadenie záhonového alebo parkového obrubníka betón., do lôžka z bet. pros. tr. C 16/20 s bočnou oporou</t>
  </si>
  <si>
    <t>206490244</t>
  </si>
  <si>
    <t>592170001800</t>
  </si>
  <si>
    <t>Obrubník PREMAC parkový, lxšxv 1000x50x200 mm, sivá</t>
  </si>
  <si>
    <t>-1980492796</t>
  </si>
  <si>
    <t>941941031</t>
  </si>
  <si>
    <t>Montáž lešenia ľahkého pracovného radového s podlahami šírky od 0,80 do 1,00 m, výšky do 10 m</t>
  </si>
  <si>
    <t>-1220164156</t>
  </si>
  <si>
    <t>941941191</t>
  </si>
  <si>
    <t>Príplatok za prvý a každý ďalší i začatý mesiac použitia lešenia ľahkého pracovného radového s podlahami šírky od 0,80 do 1,00 m, výšky do 10 m</t>
  </si>
  <si>
    <t>398500791</t>
  </si>
  <si>
    <t>941941831</t>
  </si>
  <si>
    <t>Demontáž lešenia ľahkého pracovného radového s podlahami šírky nad 0,80 do 1,00 m, výšky do 10 m</t>
  </si>
  <si>
    <t>916717560</t>
  </si>
  <si>
    <t>953945102</t>
  </si>
  <si>
    <t>BAUMIT Soklový profil SL 16 (hliníkový)</t>
  </si>
  <si>
    <t>208043575</t>
  </si>
  <si>
    <t>953995113</t>
  </si>
  <si>
    <t>BAUMIT Rohová lišta z PVC</t>
  </si>
  <si>
    <t>61062066</t>
  </si>
  <si>
    <t>953995115</t>
  </si>
  <si>
    <t>BAUMIT Nadokenná lišta s odkvapovým nosom (PVC)</t>
  </si>
  <si>
    <t>-1807243042</t>
  </si>
  <si>
    <t>953995117</t>
  </si>
  <si>
    <t>BAUMIT Dilatačný profil V - rohový</t>
  </si>
  <si>
    <t>1898158803</t>
  </si>
  <si>
    <t>953995118</t>
  </si>
  <si>
    <t>BAUMIT Dilatačný profil E - priebežný</t>
  </si>
  <si>
    <t>726837407</t>
  </si>
  <si>
    <t>953995183</t>
  </si>
  <si>
    <t>BAUMIT Okenný a dverový dilatačný profil Basic (plastový)</t>
  </si>
  <si>
    <t>-665782893</t>
  </si>
  <si>
    <t>978015231</t>
  </si>
  <si>
    <t xml:space="preserve">Otlčenie omietok vonkajších priečelí jednoduchých, s vyškriabaním škár, očistením muriva,  v rozsahu do 20 %,  -0,01000t</t>
  </si>
  <si>
    <t>301021524</t>
  </si>
  <si>
    <t>-724060892</t>
  </si>
  <si>
    <t>125545046</t>
  </si>
  <si>
    <t>979089012</t>
  </si>
  <si>
    <t>Poplatok za skladovanie - betón, tehly, dlaždice (17 01 ), ostatné</t>
  </si>
  <si>
    <t>-1348118686</t>
  </si>
  <si>
    <t>1370011177</t>
  </si>
  <si>
    <t>711</t>
  </si>
  <si>
    <t>Izolácie proti vode a vlhkosti</t>
  </si>
  <si>
    <t>711132107</t>
  </si>
  <si>
    <t>Zhotovenie izolácie proti zemnej vlhkosti nopovou fóloiu položenou voľne na ploche zvislej</t>
  </si>
  <si>
    <t>-2024831817</t>
  </si>
  <si>
    <t>283230002700</t>
  </si>
  <si>
    <t>Nopová HDPE fólia FONDALINE 500, výška nopu 8 mm, proti zemnej vlhkosti s radónovou ochranou, pre spodnú stavbu, ONDULINE</t>
  </si>
  <si>
    <t>-1956999951</t>
  </si>
  <si>
    <t>283410017100</t>
  </si>
  <si>
    <t>Krycia lišta Fondaline dĺ. 2 m na kotvenie nopovej fólie, FONDALINE</t>
  </si>
  <si>
    <t>-1061746988</t>
  </si>
  <si>
    <t>36</t>
  </si>
  <si>
    <t>998711102</t>
  </si>
  <si>
    <t>Presun hmôt pre izoláciu proti vode v objektoch výšky nad 6 do 12 m</t>
  </si>
  <si>
    <t>942409301</t>
  </si>
  <si>
    <t>713</t>
  </si>
  <si>
    <t>Izolácie tepelné</t>
  </si>
  <si>
    <t>37</t>
  </si>
  <si>
    <t>713132211</t>
  </si>
  <si>
    <t>Montáž tepelnej izolácie podzemných stien a základov xps celoplošným prilepením</t>
  </si>
  <si>
    <t>-1986538673</t>
  </si>
  <si>
    <t>38</t>
  </si>
  <si>
    <t>283750001100</t>
  </si>
  <si>
    <t>Doska XPS STYRODUR 2800 C hr. 120 mm, zateplenie soklov, suterénov, podláh, ISOVER</t>
  </si>
  <si>
    <t>1085122038</t>
  </si>
  <si>
    <t>39</t>
  </si>
  <si>
    <t>998713102</t>
  </si>
  <si>
    <t>Presun hmôt pre izolácie tepelné v objektoch výšky nad 6 m do 12 m</t>
  </si>
  <si>
    <t>1218086875</t>
  </si>
  <si>
    <t>40</t>
  </si>
  <si>
    <t>764331430</t>
  </si>
  <si>
    <t>Lemovanie z pozinkovaného farbeného PZf plechu, múrov na strechách s tvrdou krytinou r.š. 330 mm</t>
  </si>
  <si>
    <t>-754514640</t>
  </si>
  <si>
    <t>41</t>
  </si>
  <si>
    <t>-1145428597</t>
  </si>
  <si>
    <t>42</t>
  </si>
  <si>
    <t>767996801</t>
  </si>
  <si>
    <t xml:space="preserve">Demontáž ostatných doplnkov stavieb s hmotnosťou jednotlivých dielov konštrukcií do 50 kg,  -0,00100t - demontáž drobných prvkov na fasáde - tabule, konzoly, mriežky, madlá, rebrík a pod.</t>
  </si>
  <si>
    <t>kg</t>
  </si>
  <si>
    <t>2067796309</t>
  </si>
  <si>
    <t>43</t>
  </si>
  <si>
    <t>767R0001</t>
  </si>
  <si>
    <t xml:space="preserve">Dodávka a montáž požiarneho rebríka z oceľových profilov, ochranný kôš od výšky 3m, povrchová úprava prášková sivá farba, RAL 7004, celková dĺžka 7,2 m </t>
  </si>
  <si>
    <t>1728202229</t>
  </si>
  <si>
    <t>44</t>
  </si>
  <si>
    <t>998767202</t>
  </si>
  <si>
    <t>%</t>
  </si>
  <si>
    <t>1292524801</t>
  </si>
  <si>
    <t>45</t>
  </si>
  <si>
    <t>-1058446768</t>
  </si>
  <si>
    <t>4 - Vykurovanie</t>
  </si>
  <si>
    <t xml:space="preserve">    723 - Zdravotechnika - vnútorný plynovod</t>
  </si>
  <si>
    <t xml:space="preserve">    795 - Teplovzdučné jednotky+príslušenstvo</t>
  </si>
  <si>
    <t>HZS - Ostatné</t>
  </si>
  <si>
    <t>334791116</t>
  </si>
  <si>
    <t>Prestup v múroch z plastových, alebo oceľ. rúr nad DN 250 do DN 315+utesnenie</t>
  </si>
  <si>
    <t>723</t>
  </si>
  <si>
    <t>Zdravotechnika - vnútorný plynovod</t>
  </si>
  <si>
    <t>723120204</t>
  </si>
  <si>
    <t>Potrubie z oceľových rúrok závitových čiernych spájaných zvarovaním - akosť 11 353.0 DN 25</t>
  </si>
  <si>
    <t>723120205</t>
  </si>
  <si>
    <t>Potrubie z oceľových rúrok závitových čiernych spájaných zvarovaním - akosť 11 353.0 DN 32</t>
  </si>
  <si>
    <t>723120206</t>
  </si>
  <si>
    <t>Potrubie z oceľových rúrok závitových čiernych spájaných zvarovaním - akosť 11 353.0 DN 40</t>
  </si>
  <si>
    <t>723230012</t>
  </si>
  <si>
    <t>Montáž guľového uzáveru priameho G 1</t>
  </si>
  <si>
    <t>551340006100</t>
  </si>
  <si>
    <t>Guľový uzáver na plyn 1", FF, páčka, plnoprietokový, niklovaná mosadz, IVAR</t>
  </si>
  <si>
    <t>998723201</t>
  </si>
  <si>
    <t>Presun hmôt pre vnútorný plynovod v objektoch výšky do 6 m</t>
  </si>
  <si>
    <t>767995102</t>
  </si>
  <si>
    <t>Montáž ostatných atypických kovových stavebných doplnkových konštrukcií nad 5 do 10 kg</t>
  </si>
  <si>
    <t>143510000400R</t>
  </si>
  <si>
    <t>Konzola na uchytenie potrubí - objímky, skrutky, závit. tyč.</t>
  </si>
  <si>
    <t>998767201</t>
  </si>
  <si>
    <t>Presun hmôt pre kovové stavebné doplnkové konštrukcie v objektoch výšky do 6 m</t>
  </si>
  <si>
    <t>783424140</t>
  </si>
  <si>
    <t>Nátery kov.potr.a armatúr syntet. potrubie do DN 50 mm dvojnás. so základným náterom - 105µm</t>
  </si>
  <si>
    <t>795</t>
  </si>
  <si>
    <t>Teplovzdučné jednotky+príslušenstvo</t>
  </si>
  <si>
    <t>7951213301</t>
  </si>
  <si>
    <t>Montáž teplovzdušných vykurovacích jednotiek, výkon 11,6-15,6kW</t>
  </si>
  <si>
    <t>541420001600</t>
  </si>
  <si>
    <t>Teplovzdušná vykurovacia jednotka MONZUN 15-Z-ZP so zmiešavacou komorou, typ C s uzavretou spalovacou komorou, Q=11,6-15,6kW, Q=1,74m3/h, 230V, 160W</t>
  </si>
  <si>
    <t>79512133012</t>
  </si>
  <si>
    <t>Montáž prúslušenstva teplovzdušných jednotiek - termostat, ovládacia skriňa, plynová hadica, konzoly, vyústenie</t>
  </si>
  <si>
    <t>kpl</t>
  </si>
  <si>
    <t>5414200016001</t>
  </si>
  <si>
    <t>Termostat TP08</t>
  </si>
  <si>
    <t>5414200016002</t>
  </si>
  <si>
    <t>Ovládacia skriňa MC</t>
  </si>
  <si>
    <t>5414200016003</t>
  </si>
  <si>
    <t>Plynová hadica s koncovkou G3/4 1000mm</t>
  </si>
  <si>
    <t>5414200016004</t>
  </si>
  <si>
    <t>Nosná konzola - sada 2ks (typ: Monzum 15-60)</t>
  </si>
  <si>
    <t>5414200016005</t>
  </si>
  <si>
    <t>Nástavec otočný pre nosnú konzolu - sada 2ks</t>
  </si>
  <si>
    <t>5414200016006</t>
  </si>
  <si>
    <t>Záves jednotky - sada</t>
  </si>
  <si>
    <t>5414200016007</t>
  </si>
  <si>
    <t>Výusť čelná uhlová - typ Monzun 15-20</t>
  </si>
  <si>
    <t>5414200016008</t>
  </si>
  <si>
    <t>Komponenty pre prívod čerstvého vzduchu pre ohrievač Monzun 15 - komora zmiešavacia s filtrom a servopohonom</t>
  </si>
  <si>
    <t>998795201</t>
  </si>
  <si>
    <t>Presun hmôt teplovzdučných jednotiek vrátane príslušenstva v objektoch výšky do 6 m</t>
  </si>
  <si>
    <t>46</t>
  </si>
  <si>
    <t>Ostatné</t>
  </si>
  <si>
    <t>HZS000114</t>
  </si>
  <si>
    <t>Stavebno montážne práce najnáročnejšie na odbornosť - prehliadky pracoviska a revízie (Tr. 4) v rozsahu viac ako 8 hodín</t>
  </si>
  <si>
    <t>262144</t>
  </si>
  <si>
    <t>48</t>
  </si>
  <si>
    <t>HZS0001141</t>
  </si>
  <si>
    <t>Zaškolenie a spustenie do prevádzky teplovzdušné jednotky</t>
  </si>
  <si>
    <t>50</t>
  </si>
  <si>
    <t>5 - Vzduchotechnika</t>
  </si>
  <si>
    <t>1.1 - Výrobné priestory</t>
  </si>
  <si>
    <t>1.1</t>
  </si>
  <si>
    <t>Výrobné priestory</t>
  </si>
  <si>
    <t>K-1</t>
  </si>
  <si>
    <t xml:space="preserve">Filtračné zariadenie  ESM - 3000 kompakt filter s ventilátorom</t>
  </si>
  <si>
    <t>M-1</t>
  </si>
  <si>
    <t xml:space="preserve">Montáž filtračného zariadenia  ESM - 3000</t>
  </si>
  <si>
    <t>K-2</t>
  </si>
  <si>
    <t xml:space="preserve">Odsávacie rameno  DN 160 - 5 m</t>
  </si>
  <si>
    <t>M-2</t>
  </si>
  <si>
    <t xml:space="preserve">Montáž odsávacieho ramena  DN 160 - 5 m</t>
  </si>
  <si>
    <t>K-3</t>
  </si>
  <si>
    <t xml:space="preserve">Odsávacia hubica  DN 160</t>
  </si>
  <si>
    <t>M-3</t>
  </si>
  <si>
    <t xml:space="preserve">Montáž odsávacej hubice  DN 160</t>
  </si>
  <si>
    <t>K-4</t>
  </si>
  <si>
    <t>Oceľový stĺp odsávacieho ramena s konzolou</t>
  </si>
  <si>
    <t>M-4</t>
  </si>
  <si>
    <t>Montáž oceľového stĺpa odsávacieho ramena s konzolou</t>
  </si>
  <si>
    <t>K-5</t>
  </si>
  <si>
    <t xml:space="preserve">Axiálny ventilátor  EDAV/6-315 Econovent</t>
  </si>
  <si>
    <t>M-5</t>
  </si>
  <si>
    <t xml:space="preserve">Montáž axiálneho ventilátora  EDAV/6-315 Econovent</t>
  </si>
  <si>
    <t>K-6</t>
  </si>
  <si>
    <t xml:space="preserve">Regulátor otáčiek  REB Ecowatt</t>
  </si>
  <si>
    <t>M-6</t>
  </si>
  <si>
    <t xml:space="preserve">Montáž regulátora otáčiek  REB Ecowatt</t>
  </si>
  <si>
    <t>K-7</t>
  </si>
  <si>
    <t xml:space="preserve">Prechod TWG PRO  315 x 315 / D 315 - 500</t>
  </si>
  <si>
    <t>M-7</t>
  </si>
  <si>
    <t xml:space="preserve">Montáž prechodu  TWG PRO  315 x 315  / D315 - 500</t>
  </si>
  <si>
    <t>K-8</t>
  </si>
  <si>
    <t xml:space="preserve">Plastová žaluzia  TWG 315</t>
  </si>
  <si>
    <t>M-8</t>
  </si>
  <si>
    <t xml:space="preserve">Montáž plastovej žaluzie  TWG 315</t>
  </si>
  <si>
    <t>K-9</t>
  </si>
  <si>
    <t xml:space="preserve">Výustka do kruhového potrubia  NOVA - C - 1 - 1200 x 100 - R1</t>
  </si>
  <si>
    <t>M-9</t>
  </si>
  <si>
    <t xml:space="preserve">Montáž výustky do kruhového potrubia  NOVA - C - 1 - 1200 x 100 - R1</t>
  </si>
  <si>
    <t>K-10</t>
  </si>
  <si>
    <t xml:space="preserve">Spiro rúra  D 160</t>
  </si>
  <si>
    <t>M-10</t>
  </si>
  <si>
    <t xml:space="preserve">Montáž spiro rúry  D 160</t>
  </si>
  <si>
    <t>K-11</t>
  </si>
  <si>
    <t xml:space="preserve">Spojka spiro rúry  D 160</t>
  </si>
  <si>
    <t>M-11</t>
  </si>
  <si>
    <t xml:space="preserve">Montáž spojky spiro rúry  D 160</t>
  </si>
  <si>
    <t>K-12</t>
  </si>
  <si>
    <t xml:space="preserve">Koleno 90°  D 160</t>
  </si>
  <si>
    <t>M-12</t>
  </si>
  <si>
    <t xml:space="preserve">Montáž kolena  90° D 160</t>
  </si>
  <si>
    <t>K-13</t>
  </si>
  <si>
    <t xml:space="preserve">Koleno 45°  D 160</t>
  </si>
  <si>
    <t>M-13</t>
  </si>
  <si>
    <t xml:space="preserve">Montáž kolena  45° D 160</t>
  </si>
  <si>
    <t>52</t>
  </si>
  <si>
    <t>K-14</t>
  </si>
  <si>
    <t xml:space="preserve">Prechod symetrický  D 160 / D 225</t>
  </si>
  <si>
    <t>54</t>
  </si>
  <si>
    <t>M-14</t>
  </si>
  <si>
    <t xml:space="preserve">Montáž prechodu symetrického  D 160 / D 225</t>
  </si>
  <si>
    <t>56</t>
  </si>
  <si>
    <t>K-15</t>
  </si>
  <si>
    <t xml:space="preserve">Odbočka  T kus  D 225 / D 160</t>
  </si>
  <si>
    <t>58</t>
  </si>
  <si>
    <t>M-15</t>
  </si>
  <si>
    <t xml:space="preserve">Montáž odbočky  T kusu  D 225 / D 160</t>
  </si>
  <si>
    <t>60</t>
  </si>
  <si>
    <t>K-16</t>
  </si>
  <si>
    <t xml:space="preserve">Spiro rúra  D 225</t>
  </si>
  <si>
    <t>62</t>
  </si>
  <si>
    <t>M-16</t>
  </si>
  <si>
    <t xml:space="preserve">Montáž spiro rúry  D 225</t>
  </si>
  <si>
    <t>64</t>
  </si>
  <si>
    <t>K-17</t>
  </si>
  <si>
    <t xml:space="preserve">Spojka spiro rúry  D 225</t>
  </si>
  <si>
    <t>66</t>
  </si>
  <si>
    <t>M-17</t>
  </si>
  <si>
    <t xml:space="preserve">Montáž spojky spiro rúry  D 225</t>
  </si>
  <si>
    <t>68</t>
  </si>
  <si>
    <t>K-18</t>
  </si>
  <si>
    <t xml:space="preserve">Prechod symetrický  D 250 / D 225</t>
  </si>
  <si>
    <t>70</t>
  </si>
  <si>
    <t>M-18</t>
  </si>
  <si>
    <t xml:space="preserve">Montáž prechodu symetrického  D 250 / D 225</t>
  </si>
  <si>
    <t>72</t>
  </si>
  <si>
    <t>K-19</t>
  </si>
  <si>
    <t xml:space="preserve">Odbočka  T kus  D 250 / D 160</t>
  </si>
  <si>
    <t>74</t>
  </si>
  <si>
    <t>M-19</t>
  </si>
  <si>
    <t xml:space="preserve">Montáž odbočky  T kusu  D 250 / D 160</t>
  </si>
  <si>
    <t>76</t>
  </si>
  <si>
    <t>K-20</t>
  </si>
  <si>
    <t xml:space="preserve">Spiro rúra  D 250</t>
  </si>
  <si>
    <t>78</t>
  </si>
  <si>
    <t>M-20</t>
  </si>
  <si>
    <t xml:space="preserve">Montáž spiro rúry  D 250</t>
  </si>
  <si>
    <t>80</t>
  </si>
  <si>
    <t>K-21</t>
  </si>
  <si>
    <t xml:space="preserve">Spojka spiro rúry  D 250</t>
  </si>
  <si>
    <t>82</t>
  </si>
  <si>
    <t>M-21</t>
  </si>
  <si>
    <t xml:space="preserve">Montáž spojky spiro rúry  D 250</t>
  </si>
  <si>
    <t>84</t>
  </si>
  <si>
    <t>K-22</t>
  </si>
  <si>
    <t xml:space="preserve">Koleno 90°  D 250</t>
  </si>
  <si>
    <t>86</t>
  </si>
  <si>
    <t>M-22</t>
  </si>
  <si>
    <t xml:space="preserve">Montáž kolena  90° D 250</t>
  </si>
  <si>
    <t>88</t>
  </si>
  <si>
    <t>K-23</t>
  </si>
  <si>
    <t xml:space="preserve">Koleno 45°  D 250</t>
  </si>
  <si>
    <t>90</t>
  </si>
  <si>
    <t>M-23</t>
  </si>
  <si>
    <t xml:space="preserve">Montáž kolena  45° D 250</t>
  </si>
  <si>
    <t>92</t>
  </si>
  <si>
    <t>47</t>
  </si>
  <si>
    <t>K-24</t>
  </si>
  <si>
    <t xml:space="preserve">Spojka spiro rúry  D 250  s prírubou</t>
  </si>
  <si>
    <t>94</t>
  </si>
  <si>
    <t>M-24</t>
  </si>
  <si>
    <t xml:space="preserve">Montáž spojky spiro rúry  D 250 s prírubou</t>
  </si>
  <si>
    <t>96</t>
  </si>
  <si>
    <t>49</t>
  </si>
  <si>
    <t>K-25</t>
  </si>
  <si>
    <t xml:space="preserve">Spojka spiro rúry  D 450  s prírubou</t>
  </si>
  <si>
    <t>98</t>
  </si>
  <si>
    <t>M-25</t>
  </si>
  <si>
    <t xml:space="preserve">Montáž spojky spiro rúry  D 450 s prírubou</t>
  </si>
  <si>
    <t>100</t>
  </si>
  <si>
    <t>51</t>
  </si>
  <si>
    <t>K-26</t>
  </si>
  <si>
    <t xml:space="preserve">Koleno 90°  D 450</t>
  </si>
  <si>
    <t>102</t>
  </si>
  <si>
    <t>M-26</t>
  </si>
  <si>
    <t xml:space="preserve">Montáž kolena  90° D 450</t>
  </si>
  <si>
    <t>104</t>
  </si>
  <si>
    <t>53</t>
  </si>
  <si>
    <t>K-27</t>
  </si>
  <si>
    <t xml:space="preserve">Koleno 45°  D 450</t>
  </si>
  <si>
    <t>106</t>
  </si>
  <si>
    <t>M-27</t>
  </si>
  <si>
    <t xml:space="preserve">Montáž kolena  45° D 450</t>
  </si>
  <si>
    <t>108</t>
  </si>
  <si>
    <t>55</t>
  </si>
  <si>
    <t>K-28</t>
  </si>
  <si>
    <t xml:space="preserve">Spiro rúra  D 450</t>
  </si>
  <si>
    <t>110</t>
  </si>
  <si>
    <t>M-28</t>
  </si>
  <si>
    <t xml:space="preserve">Montáž spiro rúry  D 450</t>
  </si>
  <si>
    <t>112</t>
  </si>
  <si>
    <t>57</t>
  </si>
  <si>
    <t>K-29</t>
  </si>
  <si>
    <t>114</t>
  </si>
  <si>
    <t>M-29</t>
  </si>
  <si>
    <t>116</t>
  </si>
  <si>
    <t>59</t>
  </si>
  <si>
    <t>K-30</t>
  </si>
  <si>
    <t xml:space="preserve">Prechod symetrický  D 450 / D 315</t>
  </si>
  <si>
    <t>118</t>
  </si>
  <si>
    <t>M-30</t>
  </si>
  <si>
    <t xml:space="preserve">Montáž prechodu symetrického  D 450 / D 315</t>
  </si>
  <si>
    <t>120</t>
  </si>
  <si>
    <t>61</t>
  </si>
  <si>
    <t>K-31</t>
  </si>
  <si>
    <t xml:space="preserve">Spiro rúra  D 315</t>
  </si>
  <si>
    <t>122</t>
  </si>
  <si>
    <t>M-31</t>
  </si>
  <si>
    <t xml:space="preserve">Montáž spiro rúry  D 315</t>
  </si>
  <si>
    <t>124</t>
  </si>
  <si>
    <t>63</t>
  </si>
  <si>
    <t>K-32</t>
  </si>
  <si>
    <t xml:space="preserve">Spojka spiro rúry  D 315</t>
  </si>
  <si>
    <t>126</t>
  </si>
  <si>
    <t>M-32</t>
  </si>
  <si>
    <t xml:space="preserve">Montáž spojky spiro rúry  D 315</t>
  </si>
  <si>
    <t>128</t>
  </si>
  <si>
    <t>65</t>
  </si>
  <si>
    <t>K-33</t>
  </si>
  <si>
    <t xml:space="preserve">Prechod symetrický  D 315 / D 250</t>
  </si>
  <si>
    <t>130</t>
  </si>
  <si>
    <t>M-33</t>
  </si>
  <si>
    <t xml:space="preserve">Montáž prechodu symetrického  D 315 / D 250</t>
  </si>
  <si>
    <t>132</t>
  </si>
  <si>
    <t>67</t>
  </si>
  <si>
    <t>K-34</t>
  </si>
  <si>
    <t xml:space="preserve">Zaslepenie spiro rúry  D 250</t>
  </si>
  <si>
    <t>134</t>
  </si>
  <si>
    <t>M-34</t>
  </si>
  <si>
    <t xml:space="preserve">Montáž zaslepenia spiro rúry  D 250</t>
  </si>
  <si>
    <t>136</t>
  </si>
  <si>
    <t>69</t>
  </si>
  <si>
    <t>K-35</t>
  </si>
  <si>
    <t>Izolácia K-flex Hduct metal 15 mm samolepiaca</t>
  </si>
  <si>
    <t>138</t>
  </si>
  <si>
    <t>M-35</t>
  </si>
  <si>
    <t>Montáž izolácie K-flex Hduct metal 15 mm</t>
  </si>
  <si>
    <t>140</t>
  </si>
  <si>
    <t>71</t>
  </si>
  <si>
    <t>K-36</t>
  </si>
  <si>
    <t>konzola - objímka - záves kruhového potrubia</t>
  </si>
  <si>
    <t>142</t>
  </si>
  <si>
    <t>M-36</t>
  </si>
  <si>
    <t>Montáž konzoly - objímka - závesu kruhového potrubia</t>
  </si>
  <si>
    <t>144</t>
  </si>
  <si>
    <t>73</t>
  </si>
  <si>
    <t>K-37</t>
  </si>
  <si>
    <t>Spojovací a tesniaci materiál</t>
  </si>
  <si>
    <t>146</t>
  </si>
  <si>
    <t>M-38</t>
  </si>
  <si>
    <t>Lešenie - rebrík</t>
  </si>
  <si>
    <t>148</t>
  </si>
  <si>
    <t>75</t>
  </si>
  <si>
    <t>Pol1</t>
  </si>
  <si>
    <t>Zapojenie + skúšobná prevádzka a zaškolenie obsluhy</t>
  </si>
  <si>
    <t>150</t>
  </si>
  <si>
    <t>Pol2</t>
  </si>
  <si>
    <t>Doprava</t>
  </si>
  <si>
    <t>152</t>
  </si>
  <si>
    <t>77</t>
  </si>
  <si>
    <t>Pol3</t>
  </si>
  <si>
    <t>Presun materiálu, vn</t>
  </si>
  <si>
    <t>154</t>
  </si>
  <si>
    <t>Pol31</t>
  </si>
  <si>
    <t>Búracie práce</t>
  </si>
  <si>
    <t>952524568</t>
  </si>
  <si>
    <t>79</t>
  </si>
  <si>
    <t>Pol32</t>
  </si>
  <si>
    <t>Murárske a maliarske práce - úpravy povrchov po búracích prácach</t>
  </si>
  <si>
    <t>1201406124</t>
  </si>
  <si>
    <t>Pol33</t>
  </si>
  <si>
    <t>Elektroinštalačné práce - prívody k filtračnému zariadeniu a ventilátorom so samostatným istením</t>
  </si>
  <si>
    <t>725073198</t>
  </si>
  <si>
    <t>6 - Bleskozvod</t>
  </si>
  <si>
    <t>M - Práce a dodávky M</t>
  </si>
  <si>
    <t xml:space="preserve">    21-M - Elektromontáže</t>
  </si>
  <si>
    <t xml:space="preserve">    95-M - Revízie</t>
  </si>
  <si>
    <t>Práce a dodávky M</t>
  </si>
  <si>
    <t>21-M</t>
  </si>
  <si>
    <t>Elektromontáže</t>
  </si>
  <si>
    <t>210010372</t>
  </si>
  <si>
    <t>Elektromontážna krabica s viečkom do zateplenia 85-140mm 156x196x86, IP 30</t>
  </si>
  <si>
    <t>1660251148</t>
  </si>
  <si>
    <t>345410007700</t>
  </si>
  <si>
    <t>Krabica do zateplenia z PC-ABS s viečkom KUZ-V KB, hĺbka 85-140 mm , KOPOS</t>
  </si>
  <si>
    <t>1626414485</t>
  </si>
  <si>
    <t>210222001</t>
  </si>
  <si>
    <t>Uzemňovacie vedenie na povrchu FeZn, pre vonkajšie práce</t>
  </si>
  <si>
    <t>1331478553</t>
  </si>
  <si>
    <t>354410054700</t>
  </si>
  <si>
    <t>Drôt bleskozvodový FeZn, d 8 mm</t>
  </si>
  <si>
    <t>-164211838</t>
  </si>
  <si>
    <t>210222010</t>
  </si>
  <si>
    <t>Náter zemniaceho pásku do 120 mm2 (1x náter vrátane svoriek a vyznač. žlt. pruhov), pre vonkajšie práce</t>
  </si>
  <si>
    <t>1317107888</t>
  </si>
  <si>
    <t>246220005000</t>
  </si>
  <si>
    <t>Email syntetický vonkajší Industrol žltý S 2013</t>
  </si>
  <si>
    <t>1827974045</t>
  </si>
  <si>
    <t>210222021</t>
  </si>
  <si>
    <t>Uzemňovacie vedenie v zemi FeZn vrátane izolácie spojov O 10 mm, pre vonkajšie práce</t>
  </si>
  <si>
    <t>2093052962</t>
  </si>
  <si>
    <t>354410054800</t>
  </si>
  <si>
    <t>Drôt bleskozvodový FeZn, d 10 mm</t>
  </si>
  <si>
    <t>1006561310</t>
  </si>
  <si>
    <t>210222050</t>
  </si>
  <si>
    <t>Označenie zvodov číselnými štítkami, pre vonkajšie práce</t>
  </si>
  <si>
    <t>-1802631503</t>
  </si>
  <si>
    <t>354410064700</t>
  </si>
  <si>
    <t xml:space="preserve">Štítok orientačný na zvody </t>
  </si>
  <si>
    <t>-1170549778</t>
  </si>
  <si>
    <t>210222104</t>
  </si>
  <si>
    <t>Podpery vedenia FeZn na plechové strechy PV23-24, pre vonkajšie práce</t>
  </si>
  <si>
    <t>-587919945</t>
  </si>
  <si>
    <t>354410037300</t>
  </si>
  <si>
    <t>Podpera vedenia FeZn na plechové strechy označenie PV 23</t>
  </si>
  <si>
    <t>1480025814</t>
  </si>
  <si>
    <t>210222107</t>
  </si>
  <si>
    <t xml:space="preserve">Podpery vedenia FeZn  PV17 na zateplené fasády, pre vonkajšie práce</t>
  </si>
  <si>
    <t>641952095</t>
  </si>
  <si>
    <t>354410034000</t>
  </si>
  <si>
    <t>Podpera vedenia FeZn na zateplené fasády označenie PV 17-1</t>
  </si>
  <si>
    <t>1166785903</t>
  </si>
  <si>
    <t>210222204</t>
  </si>
  <si>
    <t>Zachytávacia tyč FeZn bez osadenia a s osadením JP10-30, pre vonkajšie práce</t>
  </si>
  <si>
    <t>1455408872</t>
  </si>
  <si>
    <t>354410023000</t>
  </si>
  <si>
    <t>Tyč zachytávacia FeZn na upevnenie do muriva označenieJ P 10</t>
  </si>
  <si>
    <t>865824871</t>
  </si>
  <si>
    <t>354410023100</t>
  </si>
  <si>
    <t>Tyč zachytávacia FeZn na upevnenie do muriva označenie JP 15</t>
  </si>
  <si>
    <t>-1953099683</t>
  </si>
  <si>
    <t>210222220</t>
  </si>
  <si>
    <t>Držiak zachytávacej tyče FeZn DJ1-8, pre vonkajšie práce</t>
  </si>
  <si>
    <t>187767510</t>
  </si>
  <si>
    <t>354410023800</t>
  </si>
  <si>
    <t>Držiak FeZn zachytávacej tyče na upevnenie do muriva označenie DJ 1</t>
  </si>
  <si>
    <t>-1280401681</t>
  </si>
  <si>
    <t>354410023900r</t>
  </si>
  <si>
    <t xml:space="preserve">Izolovaný držiak DEHN zachytávacej tyče </t>
  </si>
  <si>
    <t>1327597236</t>
  </si>
  <si>
    <t>210222240</t>
  </si>
  <si>
    <t xml:space="preserve">Svorka FeZn k uzemňovacej tyči  SJ, pre vonkajšie práce</t>
  </si>
  <si>
    <t>1006896560</t>
  </si>
  <si>
    <t>354410001700</t>
  </si>
  <si>
    <t>Svorka FeZn k uzemňovacej tyči označenie SJ 02</t>
  </si>
  <si>
    <t>-1185935816</t>
  </si>
  <si>
    <t>210222241</t>
  </si>
  <si>
    <t>Svorka FeZn krížová SK a diagonálna krížová DKS, pre vonkajšie práce</t>
  </si>
  <si>
    <t>-1417468195</t>
  </si>
  <si>
    <t>354410002500</t>
  </si>
  <si>
    <t>Svorka FeZn krížová označenie SK</t>
  </si>
  <si>
    <t>1109535862</t>
  </si>
  <si>
    <t>354410002700</t>
  </si>
  <si>
    <t>Svorka FeZn krížová diagonálna označenie DKS01</t>
  </si>
  <si>
    <t>-842111663</t>
  </si>
  <si>
    <t>210222243</t>
  </si>
  <si>
    <t>Svorka FeZn spojovacia SS, pre vonkajšie práce</t>
  </si>
  <si>
    <t>1102951839</t>
  </si>
  <si>
    <t>354410003400</t>
  </si>
  <si>
    <t xml:space="preserve">Svorka FeZn spojovacia označenie SS </t>
  </si>
  <si>
    <t>1229314763</t>
  </si>
  <si>
    <t>210222245</t>
  </si>
  <si>
    <t>Svorka FeZn pripojovacia SP, pre vonkajšie práce</t>
  </si>
  <si>
    <t>-2098857610</t>
  </si>
  <si>
    <t>354410004000</t>
  </si>
  <si>
    <t>Svorka FeZn pripájaca označenie SP 1</t>
  </si>
  <si>
    <t>-2050307882</t>
  </si>
  <si>
    <t>210222246</t>
  </si>
  <si>
    <t>Svorka FeZn na odkvapový žľab SO, pre vonkajšie práce</t>
  </si>
  <si>
    <t>997929726</t>
  </si>
  <si>
    <t>354410004200</t>
  </si>
  <si>
    <t>Svorka FeZn odkvapová označenie SO</t>
  </si>
  <si>
    <t>2113548892</t>
  </si>
  <si>
    <t>210222247</t>
  </si>
  <si>
    <t>Svorka FeZn skúšobná SZ, pre vonkajšie práce</t>
  </si>
  <si>
    <t>1482570718</t>
  </si>
  <si>
    <t>354410004300</t>
  </si>
  <si>
    <t>Svorka FeZn skúšobná označenie SZ</t>
  </si>
  <si>
    <t>-2040826868</t>
  </si>
  <si>
    <t>210222260</t>
  </si>
  <si>
    <t>Ochranný uholník FeZn OU, pre vonkajšie práce</t>
  </si>
  <si>
    <t>-1501394893</t>
  </si>
  <si>
    <t>354410053400</t>
  </si>
  <si>
    <t>Uholník ochranný FeZn označenie OU 2 m</t>
  </si>
  <si>
    <t>522986202</t>
  </si>
  <si>
    <t>210222261</t>
  </si>
  <si>
    <t xml:space="preserve">Držiak ochranného uholníka FeZn   DU-Z,D a DOU, pre vonkajšie práce</t>
  </si>
  <si>
    <t>-1232741535</t>
  </si>
  <si>
    <t>354410053600</t>
  </si>
  <si>
    <t>Držiak FeZn ochranného uholníka do muriva označenie DU Z</t>
  </si>
  <si>
    <t>478532586</t>
  </si>
  <si>
    <t>210964801</t>
  </si>
  <si>
    <t xml:space="preserve">Demontáž pôvodného bleskozvodu </t>
  </si>
  <si>
    <t>1875595790</t>
  </si>
  <si>
    <t>210964801r</t>
  </si>
  <si>
    <t>Napojenie FeZn na existujúce uzemnenie</t>
  </si>
  <si>
    <t>528696399</t>
  </si>
  <si>
    <t>95-M</t>
  </si>
  <si>
    <t>Revízie</t>
  </si>
  <si>
    <t>950105001r</t>
  </si>
  <si>
    <t>Revízia bleskozvodu vr. revíznej správy</t>
  </si>
  <si>
    <t>1479355321</t>
  </si>
  <si>
    <t>-1780355870</t>
  </si>
  <si>
    <t>7 - Elektroinštalácia</t>
  </si>
  <si>
    <t>974031143</t>
  </si>
  <si>
    <t xml:space="preserve">Vysekávanie rýh v akomkoľvek murive tehlovom na akúkoľvek maltu do hĺbky 70 mm a š. do 100 mm,  -0,01300t</t>
  </si>
  <si>
    <t>1914187214</t>
  </si>
  <si>
    <t>210010110</t>
  </si>
  <si>
    <t>Lišta elektroinštalačná z PVC 40x40, uložená pevne, vkladacia</t>
  </si>
  <si>
    <t>CS CENEKON 2018 02</t>
  </si>
  <si>
    <t>-1927667470</t>
  </si>
  <si>
    <t>345750065200</t>
  </si>
  <si>
    <t>Lišta hranatá z PVC, LHD 40X40 mm, KOPOS</t>
  </si>
  <si>
    <t>-84532132</t>
  </si>
  <si>
    <t>210010115</t>
  </si>
  <si>
    <t>Lišta elektroinštalačná z PVC 140x60, uložená pevne, vkladacia</t>
  </si>
  <si>
    <t>1766111100</t>
  </si>
  <si>
    <t>345750057600</t>
  </si>
  <si>
    <t>Kanál elektroinštalačný HD z PVC, EKE 140x60 mm, KOPOS</t>
  </si>
  <si>
    <t>-1016192686</t>
  </si>
  <si>
    <t>210010301</t>
  </si>
  <si>
    <t xml:space="preserve">Montáž a zapojenie krabice prístrojovej </t>
  </si>
  <si>
    <t>-1924616130</t>
  </si>
  <si>
    <t>345410002400</t>
  </si>
  <si>
    <t xml:space="preserve">Krabica prístrojová </t>
  </si>
  <si>
    <t>-1257797564</t>
  </si>
  <si>
    <t>210010313</t>
  </si>
  <si>
    <t>Krabica (KO 125) odbočná s viečkom, bez zapojenia, štvorcová</t>
  </si>
  <si>
    <t>-1092471711</t>
  </si>
  <si>
    <t>345410000500</t>
  </si>
  <si>
    <t>Krabica odbočná z PVC s viečkom pod omietku KO 125, KOPOS</t>
  </si>
  <si>
    <t>-1615951208</t>
  </si>
  <si>
    <t>210010321</t>
  </si>
  <si>
    <t xml:space="preserve">Krabica  odbočná s viečkom, svorkovnicou vrátane zapojenia, kruhová</t>
  </si>
  <si>
    <t>1266289907</t>
  </si>
  <si>
    <t>345410002600</t>
  </si>
  <si>
    <t xml:space="preserve">Krabica odbočná s viečkom a svorkovnicou </t>
  </si>
  <si>
    <t>-1977340458</t>
  </si>
  <si>
    <t>210110021</t>
  </si>
  <si>
    <t>Spínač nástenný pre prostredie vonkajšie a mokré, vrátane zapojenia jednopólový - radenie 1</t>
  </si>
  <si>
    <t>1049081799</t>
  </si>
  <si>
    <t>345320003100</t>
  </si>
  <si>
    <t>Spínač č.1, IP 44</t>
  </si>
  <si>
    <t>1952600445</t>
  </si>
  <si>
    <t>210110023</t>
  </si>
  <si>
    <t>Spínač nástenný pre prostredie vonkajšie a mokré, vrátane zapojenia sériový prepínač-radenie 5</t>
  </si>
  <si>
    <t>-347819392</t>
  </si>
  <si>
    <t>345330000300</t>
  </si>
  <si>
    <t>Spínač č.5, IP44</t>
  </si>
  <si>
    <t>36440466</t>
  </si>
  <si>
    <t>210110099</t>
  </si>
  <si>
    <t>Termostat priestorový programovateľný pre zapustenú montáž</t>
  </si>
  <si>
    <t>1460787799</t>
  </si>
  <si>
    <t>374350001400</t>
  </si>
  <si>
    <t>Termostat TP 08 - k vykurovacím jednotkám mandík</t>
  </si>
  <si>
    <t>-252614307</t>
  </si>
  <si>
    <t>210110501.</t>
  </si>
  <si>
    <t>Montáž a zapojenie vypínača trojfázového</t>
  </si>
  <si>
    <t>-1145680359</t>
  </si>
  <si>
    <t>358120001600r</t>
  </si>
  <si>
    <t xml:space="preserve">Motorový spínač k ventilátorom </t>
  </si>
  <si>
    <t>1541873806</t>
  </si>
  <si>
    <t>210111101</t>
  </si>
  <si>
    <t>Priemyslová zásuvka CEE 250 V, 400 V, 500 V, vrátane zapojenia</t>
  </si>
  <si>
    <t>1450203613</t>
  </si>
  <si>
    <t>345540002700</t>
  </si>
  <si>
    <t>Zásuvka 3 fázová, 400V/16A - Scame, Eureka 522.1657</t>
  </si>
  <si>
    <t>-1737231200</t>
  </si>
  <si>
    <t>210193075r</t>
  </si>
  <si>
    <t>Montáž a zapojenie rozvádzača</t>
  </si>
  <si>
    <t>-1152048380</t>
  </si>
  <si>
    <t>357150000500</t>
  </si>
  <si>
    <t>Rozvádzač R1</t>
  </si>
  <si>
    <t>-330850861</t>
  </si>
  <si>
    <t>210201041r</t>
  </si>
  <si>
    <t>Montáž a zapojenie svietidiel</t>
  </si>
  <si>
    <t>311146638</t>
  </si>
  <si>
    <t>SV2</t>
  </si>
  <si>
    <t>Svietidlo Siteco, Compact High Bay, 1xLED, 4000K, 15000 lm, 115W, č.výr. 5NX32271B0H, ozn.1</t>
  </si>
  <si>
    <t>736498599</t>
  </si>
  <si>
    <t>SV3</t>
  </si>
  <si>
    <t>Svietidlo Siteco, Compact Monsun LED, 1xLED, 4000K, 6100 lm, 38,8W, č.výr. 5LS71271V54C, ozn.2</t>
  </si>
  <si>
    <t>1092652451</t>
  </si>
  <si>
    <t>SV4</t>
  </si>
  <si>
    <t>Svietidlo RP Technik, 1xERT LED, 240 lm, 6W, č.výr. ILDS023SC, ozn.3</t>
  </si>
  <si>
    <t>-1638917140</t>
  </si>
  <si>
    <t>SV5</t>
  </si>
  <si>
    <t>Svietidlo RP Technik, 6xHP LED´s, 150 lm, 5.2W, č.výr. KCW013 klar Steckpikto, ozn.4</t>
  </si>
  <si>
    <t>1392605145</t>
  </si>
  <si>
    <t>SV-EN</t>
  </si>
  <si>
    <t>Svietidlo núdzové so zabudovaným zdrojom</t>
  </si>
  <si>
    <t>1747251242</t>
  </si>
  <si>
    <t>210201041r2</t>
  </si>
  <si>
    <t xml:space="preserve">Demontáž a spätná montáž svietidla v exteriéri </t>
  </si>
  <si>
    <t>1670040950</t>
  </si>
  <si>
    <t>210220301</t>
  </si>
  <si>
    <t>Ochranné pospájanie v práčovniach, kúpeľniach, pevne uložené Cu 4-16mm2</t>
  </si>
  <si>
    <t>-623141934</t>
  </si>
  <si>
    <t>341110012300</t>
  </si>
  <si>
    <t>Kábel medený H07V-U 6 mm2</t>
  </si>
  <si>
    <t>-1162067248</t>
  </si>
  <si>
    <t>210290752r2</t>
  </si>
  <si>
    <t>Montáž a zapojenie regulátora otáčok k ventilátor</t>
  </si>
  <si>
    <t>-1215346612</t>
  </si>
  <si>
    <t>429190002700r</t>
  </si>
  <si>
    <t>Regulátor otáčok ventilátora REB-ECOWATT</t>
  </si>
  <si>
    <t>84833874</t>
  </si>
  <si>
    <t>210800146</t>
  </si>
  <si>
    <t>Kábel medený uložený pevne CYKY 450/750 V 3x1,5</t>
  </si>
  <si>
    <t>-598737551</t>
  </si>
  <si>
    <t>341110000700</t>
  </si>
  <si>
    <t>Kábel medený CYKY 3x1,5 mm2</t>
  </si>
  <si>
    <t>214261426</t>
  </si>
  <si>
    <t>210800157</t>
  </si>
  <si>
    <t>Kábel medený uložený pevne CYKY 450/750 V 4x16</t>
  </si>
  <si>
    <t>254367792</t>
  </si>
  <si>
    <t>341110001800</t>
  </si>
  <si>
    <t>Kábel medený CYKY 4x16 mm2</t>
  </si>
  <si>
    <t>248061290</t>
  </si>
  <si>
    <t>210800158</t>
  </si>
  <si>
    <t>Kábel medený uložený pevne CYKY 450/750 V 5x1,5</t>
  </si>
  <si>
    <t>-2016807079</t>
  </si>
  <si>
    <t>341110001900</t>
  </si>
  <si>
    <t>Kábel medený CYKY 5x1,5 mm2</t>
  </si>
  <si>
    <t>-2120498722</t>
  </si>
  <si>
    <t>210800159</t>
  </si>
  <si>
    <t>Kábel medený uložený pevne CYKY 450/750 V 5x2,5</t>
  </si>
  <si>
    <t>938651075</t>
  </si>
  <si>
    <t>341110002000</t>
  </si>
  <si>
    <t>Kábel medený CYKY 5x2,5 mm2</t>
  </si>
  <si>
    <t>1635248495</t>
  </si>
  <si>
    <t>210872120</t>
  </si>
  <si>
    <t>Kábel signálny uložený pevne JYTY 250 V 2x1</t>
  </si>
  <si>
    <t>-1514107559</t>
  </si>
  <si>
    <t>341210001400</t>
  </si>
  <si>
    <t>Kábel medený signálny JYTY 2x1 mm2</t>
  </si>
  <si>
    <t>-1915938564</t>
  </si>
  <si>
    <t>210872121</t>
  </si>
  <si>
    <t>Kábel signálny uložený pevne JYTY 250 V 3x1</t>
  </si>
  <si>
    <t>-987529238</t>
  </si>
  <si>
    <t>341210001500</t>
  </si>
  <si>
    <t>Kábel medený signálny JYTY 3x1 mm2</t>
  </si>
  <si>
    <t>1603257006</t>
  </si>
  <si>
    <t>210960003r</t>
  </si>
  <si>
    <t>Demontáž - pôvodnej elektroinštalácie</t>
  </si>
  <si>
    <t>-1950581479</t>
  </si>
  <si>
    <t>HZS000114r</t>
  </si>
  <si>
    <t>Prenájom plošiny</t>
  </si>
  <si>
    <t>-1625601432</t>
  </si>
  <si>
    <t>MV</t>
  </si>
  <si>
    <t>Murárske výpomoci</t>
  </si>
  <si>
    <t>-493471442</t>
  </si>
  <si>
    <t>PM</t>
  </si>
  <si>
    <t>Podružný materiál</t>
  </si>
  <si>
    <t>1878291095</t>
  </si>
  <si>
    <t>PPV</t>
  </si>
  <si>
    <t>Podiel pridružených výkonov</t>
  </si>
  <si>
    <t>-192440965</t>
  </si>
  <si>
    <t>950106001</t>
  </si>
  <si>
    <t>Revízia elektroinštalácie</t>
  </si>
  <si>
    <t>-597151130</t>
  </si>
  <si>
    <t>-2021169315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</si>
</sst>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ht="36.96" customHeight="1">
      <c r="AR2"/>
      <c r="BS2" s="13" t="s">
        <v>6</v>
      </c>
      <c r="BT2" s="13" t="s">
        <v>7</v>
      </c>
    </row>
    <row r="3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ht="24.96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11</v>
      </c>
    </row>
    <row r="5" ht="12" customHeight="1">
      <c r="B5" s="17"/>
      <c r="C5" s="18"/>
      <c r="D5" s="22" t="s">
        <v>12</v>
      </c>
      <c r="E5" s="18"/>
      <c r="F5" s="18"/>
      <c r="G5" s="18"/>
      <c r="H5" s="18"/>
      <c r="I5" s="18"/>
      <c r="J5" s="18"/>
      <c r="K5" s="23" t="s">
        <v>13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14</v>
      </c>
      <c r="BS5" s="13" t="s">
        <v>6</v>
      </c>
    </row>
    <row r="6" ht="36.96" customHeight="1">
      <c r="B6" s="17"/>
      <c r="C6" s="18"/>
      <c r="D6" s="25" t="s">
        <v>15</v>
      </c>
      <c r="E6" s="18"/>
      <c r="F6" s="18"/>
      <c r="G6" s="18"/>
      <c r="H6" s="18"/>
      <c r="I6" s="18"/>
      <c r="J6" s="18"/>
      <c r="K6" s="26" t="s">
        <v>16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ht="12" customHeight="1">
      <c r="B7" s="17"/>
      <c r="C7" s="18"/>
      <c r="D7" s="28" t="s">
        <v>17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18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ht="12" customHeight="1">
      <c r="B8" s="17"/>
      <c r="C8" s="18"/>
      <c r="D8" s="28" t="s">
        <v>19</v>
      </c>
      <c r="E8" s="18"/>
      <c r="F8" s="18"/>
      <c r="G8" s="18"/>
      <c r="H8" s="18"/>
      <c r="I8" s="18"/>
      <c r="J8" s="18"/>
      <c r="K8" s="23" t="s">
        <v>20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21</v>
      </c>
      <c r="AL8" s="18"/>
      <c r="AM8" s="18"/>
      <c r="AN8" s="29" t="s">
        <v>22</v>
      </c>
      <c r="AO8" s="18"/>
      <c r="AP8" s="18"/>
      <c r="AQ8" s="18"/>
      <c r="AR8" s="16"/>
      <c r="BE8" s="27"/>
      <c r="BS8" s="13" t="s">
        <v>6</v>
      </c>
    </row>
    <row r="9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ht="12" customHeight="1">
      <c r="B10" s="17"/>
      <c r="C10" s="18"/>
      <c r="D10" s="28" t="s">
        <v>23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24</v>
      </c>
      <c r="AL10" s="18"/>
      <c r="AM10" s="18"/>
      <c r="AN10" s="23" t="s">
        <v>1</v>
      </c>
      <c r="AO10" s="18"/>
      <c r="AP10" s="18"/>
      <c r="AQ10" s="18"/>
      <c r="AR10" s="16"/>
      <c r="BE10" s="27"/>
      <c r="BS10" s="13" t="s">
        <v>6</v>
      </c>
    </row>
    <row r="11" ht="18.48" customHeight="1">
      <c r="B11" s="17"/>
      <c r="C11" s="18"/>
      <c r="D11" s="18"/>
      <c r="E11" s="23" t="s">
        <v>25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26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ht="12" customHeight="1">
      <c r="B13" s="17"/>
      <c r="C13" s="18"/>
      <c r="D13" s="28" t="s">
        <v>27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24</v>
      </c>
      <c r="AL13" s="18"/>
      <c r="AM13" s="18"/>
      <c r="AN13" s="30" t="s">
        <v>28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L14" s="18"/>
      <c r="AM14" s="18"/>
      <c r="AN14" s="30" t="s">
        <v>28</v>
      </c>
      <c r="AO14" s="18"/>
      <c r="AP14" s="18"/>
      <c r="AQ14" s="18"/>
      <c r="AR14" s="16"/>
      <c r="BE14" s="27"/>
      <c r="BS14" s="13" t="s">
        <v>6</v>
      </c>
    </row>
    <row r="15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ht="12" customHeight="1">
      <c r="B16" s="17"/>
      <c r="C16" s="18"/>
      <c r="D16" s="28" t="s">
        <v>29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24</v>
      </c>
      <c r="AL16" s="18"/>
      <c r="AM16" s="18"/>
      <c r="AN16" s="23" t="s">
        <v>1</v>
      </c>
      <c r="AO16" s="18"/>
      <c r="AP16" s="18"/>
      <c r="AQ16" s="18"/>
      <c r="AR16" s="16"/>
      <c r="BE16" s="27"/>
      <c r="BS16" s="13" t="s">
        <v>4</v>
      </c>
    </row>
    <row r="17" ht="18.48" customHeight="1">
      <c r="B17" s="17"/>
      <c r="C17" s="18"/>
      <c r="D17" s="18"/>
      <c r="E17" s="23" t="s">
        <v>30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26</v>
      </c>
      <c r="AL17" s="18"/>
      <c r="AM17" s="18"/>
      <c r="AN17" s="23" t="s">
        <v>1</v>
      </c>
      <c r="AO17" s="18"/>
      <c r="AP17" s="18"/>
      <c r="AQ17" s="18"/>
      <c r="AR17" s="16"/>
      <c r="BE17" s="27"/>
      <c r="BS17" s="13" t="s">
        <v>31</v>
      </c>
    </row>
    <row r="18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ht="12" customHeight="1">
      <c r="B19" s="17"/>
      <c r="C19" s="18"/>
      <c r="D19" s="28" t="s">
        <v>32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24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ht="18.48" customHeight="1">
      <c r="B20" s="17"/>
      <c r="C20" s="18"/>
      <c r="D20" s="18"/>
      <c r="E20" s="23" t="s">
        <v>33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26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31</v>
      </c>
    </row>
    <row r="2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ht="12" customHeight="1">
      <c r="B22" s="17"/>
      <c r="C22" s="18"/>
      <c r="D22" s="28" t="s">
        <v>34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ht="16.5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1" customFormat="1" ht="25.92" customHeight="1">
      <c r="B26" s="34"/>
      <c r="C26" s="35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5"/>
      <c r="AQ26" s="35"/>
      <c r="AR26" s="39"/>
      <c r="BE26" s="27"/>
    </row>
    <row r="27" s="1" customFormat="1" ht="6.96" customHeight="1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9"/>
      <c r="BE27" s="27"/>
    </row>
    <row r="28" s="1" customForma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36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37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38</v>
      </c>
      <c r="AL28" s="40"/>
      <c r="AM28" s="40"/>
      <c r="AN28" s="40"/>
      <c r="AO28" s="40"/>
      <c r="AP28" s="35"/>
      <c r="AQ28" s="35"/>
      <c r="AR28" s="39"/>
      <c r="BE28" s="27"/>
    </row>
    <row r="29" s="2" customFormat="1" ht="14.4" customHeight="1">
      <c r="B29" s="41"/>
      <c r="C29" s="42"/>
      <c r="D29" s="28" t="s">
        <v>39</v>
      </c>
      <c r="E29" s="42"/>
      <c r="F29" s="28" t="s">
        <v>40</v>
      </c>
      <c r="G29" s="42"/>
      <c r="H29" s="42"/>
      <c r="I29" s="42"/>
      <c r="J29" s="42"/>
      <c r="K29" s="42"/>
      <c r="L29" s="43">
        <v>0.20000000000000001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4">
        <f>ROUND(AZ94, 2)</f>
        <v>0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4">
        <f>ROUND(AV94, 2)</f>
        <v>0</v>
      </c>
      <c r="AL29" s="42"/>
      <c r="AM29" s="42"/>
      <c r="AN29" s="42"/>
      <c r="AO29" s="42"/>
      <c r="AP29" s="42"/>
      <c r="AQ29" s="42"/>
      <c r="AR29" s="45"/>
      <c r="BE29" s="46"/>
    </row>
    <row r="30" s="2" customFormat="1" ht="14.4" customHeight="1">
      <c r="B30" s="41"/>
      <c r="C30" s="42"/>
      <c r="D30" s="42"/>
      <c r="E30" s="42"/>
      <c r="F30" s="28" t="s">
        <v>41</v>
      </c>
      <c r="G30" s="42"/>
      <c r="H30" s="42"/>
      <c r="I30" s="42"/>
      <c r="J30" s="42"/>
      <c r="K30" s="42"/>
      <c r="L30" s="43">
        <v>0.20000000000000001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4">
        <f>ROUND(BA94, 2)</f>
        <v>0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4">
        <f>ROUND(AW94, 2)</f>
        <v>0</v>
      </c>
      <c r="AL30" s="42"/>
      <c r="AM30" s="42"/>
      <c r="AN30" s="42"/>
      <c r="AO30" s="42"/>
      <c r="AP30" s="42"/>
      <c r="AQ30" s="42"/>
      <c r="AR30" s="45"/>
      <c r="BE30" s="46"/>
    </row>
    <row r="31" hidden="1" s="2" customFormat="1" ht="14.4" customHeight="1">
      <c r="B31" s="41"/>
      <c r="C31" s="42"/>
      <c r="D31" s="42"/>
      <c r="E31" s="42"/>
      <c r="F31" s="28" t="s">
        <v>42</v>
      </c>
      <c r="G31" s="42"/>
      <c r="H31" s="42"/>
      <c r="I31" s="42"/>
      <c r="J31" s="42"/>
      <c r="K31" s="42"/>
      <c r="L31" s="43">
        <v>0.20000000000000001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4">
        <f>ROUND(BB94, 2)</f>
        <v>0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4">
        <v>0</v>
      </c>
      <c r="AL31" s="42"/>
      <c r="AM31" s="42"/>
      <c r="AN31" s="42"/>
      <c r="AO31" s="42"/>
      <c r="AP31" s="42"/>
      <c r="AQ31" s="42"/>
      <c r="AR31" s="45"/>
      <c r="BE31" s="46"/>
    </row>
    <row r="32" hidden="1" s="2" customFormat="1" ht="14.4" customHeight="1">
      <c r="B32" s="41"/>
      <c r="C32" s="42"/>
      <c r="D32" s="42"/>
      <c r="E32" s="42"/>
      <c r="F32" s="28" t="s">
        <v>43</v>
      </c>
      <c r="G32" s="42"/>
      <c r="H32" s="42"/>
      <c r="I32" s="42"/>
      <c r="J32" s="42"/>
      <c r="K32" s="42"/>
      <c r="L32" s="43">
        <v>0.20000000000000001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4">
        <f>ROUND(BC94, 2)</f>
        <v>0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4">
        <v>0</v>
      </c>
      <c r="AL32" s="42"/>
      <c r="AM32" s="42"/>
      <c r="AN32" s="42"/>
      <c r="AO32" s="42"/>
      <c r="AP32" s="42"/>
      <c r="AQ32" s="42"/>
      <c r="AR32" s="45"/>
      <c r="BE32" s="46"/>
    </row>
    <row r="33" hidden="1" s="2" customFormat="1" ht="14.4" customHeight="1">
      <c r="B33" s="41"/>
      <c r="C33" s="42"/>
      <c r="D33" s="42"/>
      <c r="E33" s="42"/>
      <c r="F33" s="28" t="s">
        <v>44</v>
      </c>
      <c r="G33" s="42"/>
      <c r="H33" s="42"/>
      <c r="I33" s="42"/>
      <c r="J33" s="42"/>
      <c r="K33" s="42"/>
      <c r="L33" s="43">
        <v>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4">
        <f>ROUND(BD94, 2)</f>
        <v>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4">
        <v>0</v>
      </c>
      <c r="AL33" s="42"/>
      <c r="AM33" s="42"/>
      <c r="AN33" s="42"/>
      <c r="AO33" s="42"/>
      <c r="AP33" s="42"/>
      <c r="AQ33" s="42"/>
      <c r="AR33" s="45"/>
      <c r="BE33" s="46"/>
    </row>
    <row r="34" s="1" customFormat="1" ht="6.96" customHeight="1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9"/>
      <c r="BE34" s="27"/>
    </row>
    <row r="35" s="1" customFormat="1" ht="25.92" customHeight="1">
      <c r="B35" s="34"/>
      <c r="C35" s="47"/>
      <c r="D35" s="48" t="s">
        <v>45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46</v>
      </c>
      <c r="U35" s="49"/>
      <c r="V35" s="49"/>
      <c r="W35" s="49"/>
      <c r="X35" s="51" t="s">
        <v>47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9"/>
    </row>
    <row r="36" s="1" customFormat="1" ht="6.96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9"/>
    </row>
    <row r="37" s="1" customFormat="1" ht="14.4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9"/>
    </row>
    <row r="38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1" customFormat="1" ht="14.4" customHeight="1">
      <c r="B49" s="34"/>
      <c r="C49" s="35"/>
      <c r="D49" s="54" t="s">
        <v>48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49</v>
      </c>
      <c r="AI49" s="55"/>
      <c r="AJ49" s="55"/>
      <c r="AK49" s="55"/>
      <c r="AL49" s="55"/>
      <c r="AM49" s="55"/>
      <c r="AN49" s="55"/>
      <c r="AO49" s="55"/>
      <c r="AP49" s="35"/>
      <c r="AQ49" s="35"/>
      <c r="AR49" s="3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1" customFormat="1">
      <c r="B60" s="34"/>
      <c r="C60" s="35"/>
      <c r="D60" s="56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6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6" t="s">
        <v>50</v>
      </c>
      <c r="AI60" s="37"/>
      <c r="AJ60" s="37"/>
      <c r="AK60" s="37"/>
      <c r="AL60" s="37"/>
      <c r="AM60" s="56" t="s">
        <v>51</v>
      </c>
      <c r="AN60" s="37"/>
      <c r="AO60" s="37"/>
      <c r="AP60" s="35"/>
      <c r="AQ60" s="35"/>
      <c r="AR60" s="39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1" customFormat="1">
      <c r="B64" s="34"/>
      <c r="C64" s="35"/>
      <c r="D64" s="54" t="s">
        <v>52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4" t="s">
        <v>53</v>
      </c>
      <c r="AI64" s="55"/>
      <c r="AJ64" s="55"/>
      <c r="AK64" s="55"/>
      <c r="AL64" s="55"/>
      <c r="AM64" s="55"/>
      <c r="AN64" s="55"/>
      <c r="AO64" s="55"/>
      <c r="AP64" s="35"/>
      <c r="AQ64" s="35"/>
      <c r="AR64" s="39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1" customFormat="1">
      <c r="B75" s="34"/>
      <c r="C75" s="35"/>
      <c r="D75" s="56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6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6" t="s">
        <v>50</v>
      </c>
      <c r="AI75" s="37"/>
      <c r="AJ75" s="37"/>
      <c r="AK75" s="37"/>
      <c r="AL75" s="37"/>
      <c r="AM75" s="56" t="s">
        <v>51</v>
      </c>
      <c r="AN75" s="37"/>
      <c r="AO75" s="37"/>
      <c r="AP75" s="35"/>
      <c r="AQ75" s="35"/>
      <c r="AR75" s="39"/>
    </row>
    <row r="76" s="1" customFormat="1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9"/>
    </row>
    <row r="77" s="1" customFormat="1" ht="6.96" customHeight="1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9"/>
    </row>
    <row r="81" s="1" customFormat="1" ht="6.96" customHeight="1"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9"/>
    </row>
    <row r="82" s="1" customFormat="1" ht="24.96" customHeight="1">
      <c r="B82" s="34"/>
      <c r="C82" s="19" t="s">
        <v>54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9"/>
    </row>
    <row r="84" s="3" customFormat="1" ht="12" customHeight="1">
      <c r="B84" s="61"/>
      <c r="C84" s="28" t="s">
        <v>12</v>
      </c>
      <c r="D84" s="62"/>
      <c r="E84" s="62"/>
      <c r="F84" s="62"/>
      <c r="G84" s="62"/>
      <c r="H84" s="62"/>
      <c r="I84" s="62"/>
      <c r="J84" s="62"/>
      <c r="K84" s="62"/>
      <c r="L84" s="62" t="str">
        <f>K5</f>
        <v>2019-04-27fin8</v>
      </c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3"/>
    </row>
    <row r="85" s="4" customFormat="1" ht="36.96" customHeight="1">
      <c r="B85" s="64"/>
      <c r="C85" s="65" t="s">
        <v>15</v>
      </c>
      <c r="D85" s="66"/>
      <c r="E85" s="66"/>
      <c r="F85" s="66"/>
      <c r="G85" s="66"/>
      <c r="H85" s="66"/>
      <c r="I85" s="66"/>
      <c r="J85" s="66"/>
      <c r="K85" s="66"/>
      <c r="L85" s="67" t="str">
        <f>K6</f>
        <v>Priemyselná a administratívna budova - rekonštrukcia, Cintorínska 57, Šurany</v>
      </c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8"/>
    </row>
    <row r="86" s="1" customFormat="1" ht="6.96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9"/>
    </row>
    <row r="87" s="1" customFormat="1" ht="12" customHeight="1">
      <c r="B87" s="34"/>
      <c r="C87" s="28" t="s">
        <v>19</v>
      </c>
      <c r="D87" s="35"/>
      <c r="E87" s="35"/>
      <c r="F87" s="35"/>
      <c r="G87" s="35"/>
      <c r="H87" s="35"/>
      <c r="I87" s="35"/>
      <c r="J87" s="35"/>
      <c r="K87" s="35"/>
      <c r="L87" s="69" t="str">
        <f>IF(K8="","",K8)</f>
        <v>Šurany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21</v>
      </c>
      <c r="AJ87" s="35"/>
      <c r="AK87" s="35"/>
      <c r="AL87" s="35"/>
      <c r="AM87" s="70" t="str">
        <f>IF(AN8= "","",AN8)</f>
        <v>26. 6. 2019</v>
      </c>
      <c r="AN87" s="70"/>
      <c r="AO87" s="35"/>
      <c r="AP87" s="35"/>
      <c r="AQ87" s="35"/>
      <c r="AR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9"/>
    </row>
    <row r="89" s="1" customFormat="1" ht="15.15" customHeight="1">
      <c r="B89" s="34"/>
      <c r="C89" s="28" t="s">
        <v>23</v>
      </c>
      <c r="D89" s="35"/>
      <c r="E89" s="35"/>
      <c r="F89" s="35"/>
      <c r="G89" s="35"/>
      <c r="H89" s="35"/>
      <c r="I89" s="35"/>
      <c r="J89" s="35"/>
      <c r="K89" s="35"/>
      <c r="L89" s="62" t="str">
        <f>IF(E11= "","",E11)</f>
        <v>LOKO TRANS SLOVAKIA s.r.o.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29</v>
      </c>
      <c r="AJ89" s="35"/>
      <c r="AK89" s="35"/>
      <c r="AL89" s="35"/>
      <c r="AM89" s="71" t="str">
        <f>IF(E17="","",E17)</f>
        <v>Ing. Bujdák Igor</v>
      </c>
      <c r="AN89" s="62"/>
      <c r="AO89" s="62"/>
      <c r="AP89" s="62"/>
      <c r="AQ89" s="35"/>
      <c r="AR89" s="39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</row>
    <row r="90" s="1" customFormat="1" ht="15.15" customHeight="1">
      <c r="B90" s="34"/>
      <c r="C90" s="28" t="s">
        <v>27</v>
      </c>
      <c r="D90" s="35"/>
      <c r="E90" s="35"/>
      <c r="F90" s="35"/>
      <c r="G90" s="35"/>
      <c r="H90" s="35"/>
      <c r="I90" s="35"/>
      <c r="J90" s="35"/>
      <c r="K90" s="35"/>
      <c r="L90" s="62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32</v>
      </c>
      <c r="AJ90" s="35"/>
      <c r="AK90" s="35"/>
      <c r="AL90" s="35"/>
      <c r="AM90" s="71" t="str">
        <f>IF(E20="","",E20)</f>
        <v>HP REA s.r.o.</v>
      </c>
      <c r="AN90" s="62"/>
      <c r="AO90" s="62"/>
      <c r="AP90" s="62"/>
      <c r="AQ90" s="35"/>
      <c r="AR90" s="39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</row>
    <row r="91" s="1" customFormat="1" ht="10.8" customHeight="1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9"/>
      <c r="AS91" s="80"/>
      <c r="AT91" s="81"/>
      <c r="AU91" s="82"/>
      <c r="AV91" s="82"/>
      <c r="AW91" s="82"/>
      <c r="AX91" s="82"/>
      <c r="AY91" s="82"/>
      <c r="AZ91" s="82"/>
      <c r="BA91" s="82"/>
      <c r="BB91" s="82"/>
      <c r="BC91" s="82"/>
      <c r="BD91" s="83"/>
    </row>
    <row r="92" s="1" customFormat="1" ht="29.28" customHeight="1">
      <c r="B92" s="34"/>
      <c r="C92" s="84" t="s">
        <v>56</v>
      </c>
      <c r="D92" s="85"/>
      <c r="E92" s="85"/>
      <c r="F92" s="85"/>
      <c r="G92" s="85"/>
      <c r="H92" s="86"/>
      <c r="I92" s="87" t="s">
        <v>57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8" t="s">
        <v>58</v>
      </c>
      <c r="AH92" s="85"/>
      <c r="AI92" s="85"/>
      <c r="AJ92" s="85"/>
      <c r="AK92" s="85"/>
      <c r="AL92" s="85"/>
      <c r="AM92" s="85"/>
      <c r="AN92" s="87" t="s">
        <v>59</v>
      </c>
      <c r="AO92" s="85"/>
      <c r="AP92" s="89"/>
      <c r="AQ92" s="90" t="s">
        <v>60</v>
      </c>
      <c r="AR92" s="39"/>
      <c r="AS92" s="91" t="s">
        <v>61</v>
      </c>
      <c r="AT92" s="92" t="s">
        <v>62</v>
      </c>
      <c r="AU92" s="92" t="s">
        <v>63</v>
      </c>
      <c r="AV92" s="92" t="s">
        <v>64</v>
      </c>
      <c r="AW92" s="92" t="s">
        <v>65</v>
      </c>
      <c r="AX92" s="92" t="s">
        <v>66</v>
      </c>
      <c r="AY92" s="92" t="s">
        <v>67</v>
      </c>
      <c r="AZ92" s="92" t="s">
        <v>68</v>
      </c>
      <c r="BA92" s="92" t="s">
        <v>69</v>
      </c>
      <c r="BB92" s="92" t="s">
        <v>70</v>
      </c>
      <c r="BC92" s="92" t="s">
        <v>71</v>
      </c>
      <c r="BD92" s="93" t="s">
        <v>72</v>
      </c>
    </row>
    <row r="93" s="1" customFormat="1" ht="10.8" customHeight="1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9"/>
      <c r="AS93" s="94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6"/>
    </row>
    <row r="94" s="5" customFormat="1" ht="32.4" customHeight="1">
      <c r="B94" s="97"/>
      <c r="C94" s="98" t="s">
        <v>73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00">
        <f>ROUND(AG95,2)</f>
        <v>0</v>
      </c>
      <c r="AH94" s="100"/>
      <c r="AI94" s="100"/>
      <c r="AJ94" s="100"/>
      <c r="AK94" s="100"/>
      <c r="AL94" s="100"/>
      <c r="AM94" s="100"/>
      <c r="AN94" s="101">
        <f>SUM(AG94,AT94)</f>
        <v>0</v>
      </c>
      <c r="AO94" s="101"/>
      <c r="AP94" s="101"/>
      <c r="AQ94" s="102" t="s">
        <v>1</v>
      </c>
      <c r="AR94" s="103"/>
      <c r="AS94" s="104">
        <f>ROUND(AS95,2)</f>
        <v>0</v>
      </c>
      <c r="AT94" s="105">
        <f>ROUND(SUM(AV94:AW94),2)</f>
        <v>0</v>
      </c>
      <c r="AU94" s="106">
        <f>ROUND(AU95,5)</f>
        <v>0</v>
      </c>
      <c r="AV94" s="105">
        <f>ROUND(AZ94*L29,2)</f>
        <v>0</v>
      </c>
      <c r="AW94" s="105">
        <f>ROUND(BA94*L30,2)</f>
        <v>0</v>
      </c>
      <c r="AX94" s="105">
        <f>ROUND(BB94*L29,2)</f>
        <v>0</v>
      </c>
      <c r="AY94" s="105">
        <f>ROUND(BC94*L30,2)</f>
        <v>0</v>
      </c>
      <c r="AZ94" s="105">
        <f>ROUND(AZ95,2)</f>
        <v>0</v>
      </c>
      <c r="BA94" s="105">
        <f>ROUND(BA95,2)</f>
        <v>0</v>
      </c>
      <c r="BB94" s="105">
        <f>ROUND(BB95,2)</f>
        <v>0</v>
      </c>
      <c r="BC94" s="105">
        <f>ROUND(BC95,2)</f>
        <v>0</v>
      </c>
      <c r="BD94" s="107">
        <f>ROUND(BD95,2)</f>
        <v>0</v>
      </c>
      <c r="BS94" s="108" t="s">
        <v>74</v>
      </c>
      <c r="BT94" s="108" t="s">
        <v>75</v>
      </c>
      <c r="BU94" s="109" t="s">
        <v>76</v>
      </c>
      <c r="BV94" s="108" t="s">
        <v>77</v>
      </c>
      <c r="BW94" s="108" t="s">
        <v>5</v>
      </c>
      <c r="BX94" s="108" t="s">
        <v>78</v>
      </c>
      <c r="CL94" s="108" t="s">
        <v>1</v>
      </c>
    </row>
    <row r="95" s="6" customFormat="1" ht="16.5" customHeight="1">
      <c r="B95" s="110"/>
      <c r="C95" s="111"/>
      <c r="D95" s="112" t="s">
        <v>79</v>
      </c>
      <c r="E95" s="112"/>
      <c r="F95" s="112"/>
      <c r="G95" s="112"/>
      <c r="H95" s="112"/>
      <c r="I95" s="113"/>
      <c r="J95" s="112" t="s">
        <v>80</v>
      </c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4">
        <f>ROUND(SUM(AG96:AG102),2)</f>
        <v>0</v>
      </c>
      <c r="AH95" s="113"/>
      <c r="AI95" s="113"/>
      <c r="AJ95" s="113"/>
      <c r="AK95" s="113"/>
      <c r="AL95" s="113"/>
      <c r="AM95" s="113"/>
      <c r="AN95" s="115">
        <f>SUM(AG95,AT95)</f>
        <v>0</v>
      </c>
      <c r="AO95" s="113"/>
      <c r="AP95" s="113"/>
      <c r="AQ95" s="116" t="s">
        <v>81</v>
      </c>
      <c r="AR95" s="117"/>
      <c r="AS95" s="118">
        <f>ROUND(SUM(AS96:AS102),2)</f>
        <v>0</v>
      </c>
      <c r="AT95" s="119">
        <f>ROUND(SUM(AV95:AW95),2)</f>
        <v>0</v>
      </c>
      <c r="AU95" s="120">
        <f>ROUND(SUM(AU96:AU102),5)</f>
        <v>0</v>
      </c>
      <c r="AV95" s="119">
        <f>ROUND(AZ95*L29,2)</f>
        <v>0</v>
      </c>
      <c r="AW95" s="119">
        <f>ROUND(BA95*L30,2)</f>
        <v>0</v>
      </c>
      <c r="AX95" s="119">
        <f>ROUND(BB95*L29,2)</f>
        <v>0</v>
      </c>
      <c r="AY95" s="119">
        <f>ROUND(BC95*L30,2)</f>
        <v>0</v>
      </c>
      <c r="AZ95" s="119">
        <f>ROUND(SUM(AZ96:AZ102),2)</f>
        <v>0</v>
      </c>
      <c r="BA95" s="119">
        <f>ROUND(SUM(BA96:BA102),2)</f>
        <v>0</v>
      </c>
      <c r="BB95" s="119">
        <f>ROUND(SUM(BB96:BB102),2)</f>
        <v>0</v>
      </c>
      <c r="BC95" s="119">
        <f>ROUND(SUM(BC96:BC102),2)</f>
        <v>0</v>
      </c>
      <c r="BD95" s="121">
        <f>ROUND(SUM(BD96:BD102),2)</f>
        <v>0</v>
      </c>
      <c r="BS95" s="122" t="s">
        <v>74</v>
      </c>
      <c r="BT95" s="122" t="s">
        <v>79</v>
      </c>
      <c r="BU95" s="122" t="s">
        <v>76</v>
      </c>
      <c r="BV95" s="122" t="s">
        <v>77</v>
      </c>
      <c r="BW95" s="122" t="s">
        <v>82</v>
      </c>
      <c r="BX95" s="122" t="s">
        <v>5</v>
      </c>
      <c r="CL95" s="122" t="s">
        <v>1</v>
      </c>
      <c r="CM95" s="122" t="s">
        <v>75</v>
      </c>
    </row>
    <row r="96" s="3" customFormat="1" ht="16.5" customHeight="1">
      <c r="A96" s="123" t="s">
        <v>83</v>
      </c>
      <c r="B96" s="61"/>
      <c r="C96" s="124"/>
      <c r="D96" s="124"/>
      <c r="E96" s="125" t="s">
        <v>79</v>
      </c>
      <c r="F96" s="125"/>
      <c r="G96" s="125"/>
      <c r="H96" s="125"/>
      <c r="I96" s="125"/>
      <c r="J96" s="124"/>
      <c r="K96" s="125" t="s">
        <v>84</v>
      </c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6">
        <f>'1 - Výmena výplní otvorov'!J32</f>
        <v>0</v>
      </c>
      <c r="AH96" s="124"/>
      <c r="AI96" s="124"/>
      <c r="AJ96" s="124"/>
      <c r="AK96" s="124"/>
      <c r="AL96" s="124"/>
      <c r="AM96" s="124"/>
      <c r="AN96" s="126">
        <f>SUM(AG96,AT96)</f>
        <v>0</v>
      </c>
      <c r="AO96" s="124"/>
      <c r="AP96" s="124"/>
      <c r="AQ96" s="127" t="s">
        <v>85</v>
      </c>
      <c r="AR96" s="63"/>
      <c r="AS96" s="128">
        <v>0</v>
      </c>
      <c r="AT96" s="129">
        <f>ROUND(SUM(AV96:AW96),2)</f>
        <v>0</v>
      </c>
      <c r="AU96" s="130">
        <f>'1 - Výmena výplní otvorov'!P131</f>
        <v>0</v>
      </c>
      <c r="AV96" s="129">
        <f>'1 - Výmena výplní otvorov'!J35</f>
        <v>0</v>
      </c>
      <c r="AW96" s="129">
        <f>'1 - Výmena výplní otvorov'!J36</f>
        <v>0</v>
      </c>
      <c r="AX96" s="129">
        <f>'1 - Výmena výplní otvorov'!J37</f>
        <v>0</v>
      </c>
      <c r="AY96" s="129">
        <f>'1 - Výmena výplní otvorov'!J38</f>
        <v>0</v>
      </c>
      <c r="AZ96" s="129">
        <f>'1 - Výmena výplní otvorov'!F35</f>
        <v>0</v>
      </c>
      <c r="BA96" s="129">
        <f>'1 - Výmena výplní otvorov'!F36</f>
        <v>0</v>
      </c>
      <c r="BB96" s="129">
        <f>'1 - Výmena výplní otvorov'!F37</f>
        <v>0</v>
      </c>
      <c r="BC96" s="129">
        <f>'1 - Výmena výplní otvorov'!F38</f>
        <v>0</v>
      </c>
      <c r="BD96" s="131">
        <f>'1 - Výmena výplní otvorov'!F39</f>
        <v>0</v>
      </c>
      <c r="BT96" s="132" t="s">
        <v>86</v>
      </c>
      <c r="BV96" s="132" t="s">
        <v>77</v>
      </c>
      <c r="BW96" s="132" t="s">
        <v>87</v>
      </c>
      <c r="BX96" s="132" t="s">
        <v>82</v>
      </c>
      <c r="CL96" s="132" t="s">
        <v>1</v>
      </c>
    </row>
    <row r="97" s="3" customFormat="1" ht="16.5" customHeight="1">
      <c r="A97" s="123" t="s">
        <v>83</v>
      </c>
      <c r="B97" s="61"/>
      <c r="C97" s="124"/>
      <c r="D97" s="124"/>
      <c r="E97" s="125" t="s">
        <v>86</v>
      </c>
      <c r="F97" s="125"/>
      <c r="G97" s="125"/>
      <c r="H97" s="125"/>
      <c r="I97" s="125"/>
      <c r="J97" s="124"/>
      <c r="K97" s="125" t="s">
        <v>88</v>
      </c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6">
        <f>'2 - Rekonštrukcia strešné...'!J32</f>
        <v>0</v>
      </c>
      <c r="AH97" s="124"/>
      <c r="AI97" s="124"/>
      <c r="AJ97" s="124"/>
      <c r="AK97" s="124"/>
      <c r="AL97" s="124"/>
      <c r="AM97" s="124"/>
      <c r="AN97" s="126">
        <f>SUM(AG97,AT97)</f>
        <v>0</v>
      </c>
      <c r="AO97" s="124"/>
      <c r="AP97" s="124"/>
      <c r="AQ97" s="127" t="s">
        <v>85</v>
      </c>
      <c r="AR97" s="63"/>
      <c r="AS97" s="128">
        <v>0</v>
      </c>
      <c r="AT97" s="129">
        <f>ROUND(SUM(AV97:AW97),2)</f>
        <v>0</v>
      </c>
      <c r="AU97" s="130">
        <f>'2 - Rekonštrukcia strešné...'!P128</f>
        <v>0</v>
      </c>
      <c r="AV97" s="129">
        <f>'2 - Rekonštrukcia strešné...'!J35</f>
        <v>0</v>
      </c>
      <c r="AW97" s="129">
        <f>'2 - Rekonštrukcia strešné...'!J36</f>
        <v>0</v>
      </c>
      <c r="AX97" s="129">
        <f>'2 - Rekonštrukcia strešné...'!J37</f>
        <v>0</v>
      </c>
      <c r="AY97" s="129">
        <f>'2 - Rekonštrukcia strešné...'!J38</f>
        <v>0</v>
      </c>
      <c r="AZ97" s="129">
        <f>'2 - Rekonštrukcia strešné...'!F35</f>
        <v>0</v>
      </c>
      <c r="BA97" s="129">
        <f>'2 - Rekonštrukcia strešné...'!F36</f>
        <v>0</v>
      </c>
      <c r="BB97" s="129">
        <f>'2 - Rekonštrukcia strešné...'!F37</f>
        <v>0</v>
      </c>
      <c r="BC97" s="129">
        <f>'2 - Rekonštrukcia strešné...'!F38</f>
        <v>0</v>
      </c>
      <c r="BD97" s="131">
        <f>'2 - Rekonštrukcia strešné...'!F39</f>
        <v>0</v>
      </c>
      <c r="BT97" s="132" t="s">
        <v>86</v>
      </c>
      <c r="BV97" s="132" t="s">
        <v>77</v>
      </c>
      <c r="BW97" s="132" t="s">
        <v>89</v>
      </c>
      <c r="BX97" s="132" t="s">
        <v>82</v>
      </c>
      <c r="CL97" s="132" t="s">
        <v>1</v>
      </c>
    </row>
    <row r="98" s="3" customFormat="1" ht="16.5" customHeight="1">
      <c r="A98" s="123" t="s">
        <v>83</v>
      </c>
      <c r="B98" s="61"/>
      <c r="C98" s="124"/>
      <c r="D98" s="124"/>
      <c r="E98" s="125" t="s">
        <v>90</v>
      </c>
      <c r="F98" s="125"/>
      <c r="G98" s="125"/>
      <c r="H98" s="125"/>
      <c r="I98" s="125"/>
      <c r="J98" s="124"/>
      <c r="K98" s="125" t="s">
        <v>91</v>
      </c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6">
        <f>'3 - Zateplenie obvodového...'!J32</f>
        <v>0</v>
      </c>
      <c r="AH98" s="124"/>
      <c r="AI98" s="124"/>
      <c r="AJ98" s="124"/>
      <c r="AK98" s="124"/>
      <c r="AL98" s="124"/>
      <c r="AM98" s="124"/>
      <c r="AN98" s="126">
        <f>SUM(AG98,AT98)</f>
        <v>0</v>
      </c>
      <c r="AO98" s="124"/>
      <c r="AP98" s="124"/>
      <c r="AQ98" s="127" t="s">
        <v>85</v>
      </c>
      <c r="AR98" s="63"/>
      <c r="AS98" s="128">
        <v>0</v>
      </c>
      <c r="AT98" s="129">
        <f>ROUND(SUM(AV98:AW98),2)</f>
        <v>0</v>
      </c>
      <c r="AU98" s="130">
        <f>'3 - Zateplenie obvodového...'!P134</f>
        <v>0</v>
      </c>
      <c r="AV98" s="129">
        <f>'3 - Zateplenie obvodového...'!J35</f>
        <v>0</v>
      </c>
      <c r="AW98" s="129">
        <f>'3 - Zateplenie obvodového...'!J36</f>
        <v>0</v>
      </c>
      <c r="AX98" s="129">
        <f>'3 - Zateplenie obvodového...'!J37</f>
        <v>0</v>
      </c>
      <c r="AY98" s="129">
        <f>'3 - Zateplenie obvodového...'!J38</f>
        <v>0</v>
      </c>
      <c r="AZ98" s="129">
        <f>'3 - Zateplenie obvodového...'!F35</f>
        <v>0</v>
      </c>
      <c r="BA98" s="129">
        <f>'3 - Zateplenie obvodového...'!F36</f>
        <v>0</v>
      </c>
      <c r="BB98" s="129">
        <f>'3 - Zateplenie obvodového...'!F37</f>
        <v>0</v>
      </c>
      <c r="BC98" s="129">
        <f>'3 - Zateplenie obvodového...'!F38</f>
        <v>0</v>
      </c>
      <c r="BD98" s="131">
        <f>'3 - Zateplenie obvodového...'!F39</f>
        <v>0</v>
      </c>
      <c r="BT98" s="132" t="s">
        <v>86</v>
      </c>
      <c r="BV98" s="132" t="s">
        <v>77</v>
      </c>
      <c r="BW98" s="132" t="s">
        <v>92</v>
      </c>
      <c r="BX98" s="132" t="s">
        <v>82</v>
      </c>
      <c r="CL98" s="132" t="s">
        <v>1</v>
      </c>
    </row>
    <row r="99" s="3" customFormat="1" ht="16.5" customHeight="1">
      <c r="A99" s="123" t="s">
        <v>83</v>
      </c>
      <c r="B99" s="61"/>
      <c r="C99" s="124"/>
      <c r="D99" s="124"/>
      <c r="E99" s="125" t="s">
        <v>93</v>
      </c>
      <c r="F99" s="125"/>
      <c r="G99" s="125"/>
      <c r="H99" s="125"/>
      <c r="I99" s="125"/>
      <c r="J99" s="124"/>
      <c r="K99" s="125" t="s">
        <v>94</v>
      </c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6">
        <f>'4 - Vykurovanie'!J32</f>
        <v>0</v>
      </c>
      <c r="AH99" s="124"/>
      <c r="AI99" s="124"/>
      <c r="AJ99" s="124"/>
      <c r="AK99" s="124"/>
      <c r="AL99" s="124"/>
      <c r="AM99" s="124"/>
      <c r="AN99" s="126">
        <f>SUM(AG99,AT99)</f>
        <v>0</v>
      </c>
      <c r="AO99" s="124"/>
      <c r="AP99" s="124"/>
      <c r="AQ99" s="127" t="s">
        <v>85</v>
      </c>
      <c r="AR99" s="63"/>
      <c r="AS99" s="128">
        <v>0</v>
      </c>
      <c r="AT99" s="129">
        <f>ROUND(SUM(AV99:AW99),2)</f>
        <v>0</v>
      </c>
      <c r="AU99" s="130">
        <f>'4 - Vykurovanie'!P128</f>
        <v>0</v>
      </c>
      <c r="AV99" s="129">
        <f>'4 - Vykurovanie'!J35</f>
        <v>0</v>
      </c>
      <c r="AW99" s="129">
        <f>'4 - Vykurovanie'!J36</f>
        <v>0</v>
      </c>
      <c r="AX99" s="129">
        <f>'4 - Vykurovanie'!J37</f>
        <v>0</v>
      </c>
      <c r="AY99" s="129">
        <f>'4 - Vykurovanie'!J38</f>
        <v>0</v>
      </c>
      <c r="AZ99" s="129">
        <f>'4 - Vykurovanie'!F35</f>
        <v>0</v>
      </c>
      <c r="BA99" s="129">
        <f>'4 - Vykurovanie'!F36</f>
        <v>0</v>
      </c>
      <c r="BB99" s="129">
        <f>'4 - Vykurovanie'!F37</f>
        <v>0</v>
      </c>
      <c r="BC99" s="129">
        <f>'4 - Vykurovanie'!F38</f>
        <v>0</v>
      </c>
      <c r="BD99" s="131">
        <f>'4 - Vykurovanie'!F39</f>
        <v>0</v>
      </c>
      <c r="BT99" s="132" t="s">
        <v>86</v>
      </c>
      <c r="BV99" s="132" t="s">
        <v>77</v>
      </c>
      <c r="BW99" s="132" t="s">
        <v>95</v>
      </c>
      <c r="BX99" s="132" t="s">
        <v>82</v>
      </c>
      <c r="CL99" s="132" t="s">
        <v>1</v>
      </c>
    </row>
    <row r="100" s="3" customFormat="1" ht="16.5" customHeight="1">
      <c r="A100" s="123" t="s">
        <v>83</v>
      </c>
      <c r="B100" s="61"/>
      <c r="C100" s="124"/>
      <c r="D100" s="124"/>
      <c r="E100" s="125" t="s">
        <v>96</v>
      </c>
      <c r="F100" s="125"/>
      <c r="G100" s="125"/>
      <c r="H100" s="125"/>
      <c r="I100" s="125"/>
      <c r="J100" s="124"/>
      <c r="K100" s="125" t="s">
        <v>97</v>
      </c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6">
        <f>'5 - Vzduchotechnika'!J32</f>
        <v>0</v>
      </c>
      <c r="AH100" s="124"/>
      <c r="AI100" s="124"/>
      <c r="AJ100" s="124"/>
      <c r="AK100" s="124"/>
      <c r="AL100" s="124"/>
      <c r="AM100" s="124"/>
      <c r="AN100" s="126">
        <f>SUM(AG100,AT100)</f>
        <v>0</v>
      </c>
      <c r="AO100" s="124"/>
      <c r="AP100" s="124"/>
      <c r="AQ100" s="127" t="s">
        <v>85</v>
      </c>
      <c r="AR100" s="63"/>
      <c r="AS100" s="128">
        <v>0</v>
      </c>
      <c r="AT100" s="129">
        <f>ROUND(SUM(AV100:AW100),2)</f>
        <v>0</v>
      </c>
      <c r="AU100" s="130">
        <f>'5 - Vzduchotechnika'!P121</f>
        <v>0</v>
      </c>
      <c r="AV100" s="129">
        <f>'5 - Vzduchotechnika'!J35</f>
        <v>0</v>
      </c>
      <c r="AW100" s="129">
        <f>'5 - Vzduchotechnika'!J36</f>
        <v>0</v>
      </c>
      <c r="AX100" s="129">
        <f>'5 - Vzduchotechnika'!J37</f>
        <v>0</v>
      </c>
      <c r="AY100" s="129">
        <f>'5 - Vzduchotechnika'!J38</f>
        <v>0</v>
      </c>
      <c r="AZ100" s="129">
        <f>'5 - Vzduchotechnika'!F35</f>
        <v>0</v>
      </c>
      <c r="BA100" s="129">
        <f>'5 - Vzduchotechnika'!F36</f>
        <v>0</v>
      </c>
      <c r="BB100" s="129">
        <f>'5 - Vzduchotechnika'!F37</f>
        <v>0</v>
      </c>
      <c r="BC100" s="129">
        <f>'5 - Vzduchotechnika'!F38</f>
        <v>0</v>
      </c>
      <c r="BD100" s="131">
        <f>'5 - Vzduchotechnika'!F39</f>
        <v>0</v>
      </c>
      <c r="BT100" s="132" t="s">
        <v>86</v>
      </c>
      <c r="BV100" s="132" t="s">
        <v>77</v>
      </c>
      <c r="BW100" s="132" t="s">
        <v>98</v>
      </c>
      <c r="BX100" s="132" t="s">
        <v>82</v>
      </c>
      <c r="CL100" s="132" t="s">
        <v>1</v>
      </c>
    </row>
    <row r="101" s="3" customFormat="1" ht="16.5" customHeight="1">
      <c r="A101" s="123" t="s">
        <v>83</v>
      </c>
      <c r="B101" s="61"/>
      <c r="C101" s="124"/>
      <c r="D101" s="124"/>
      <c r="E101" s="125" t="s">
        <v>99</v>
      </c>
      <c r="F101" s="125"/>
      <c r="G101" s="125"/>
      <c r="H101" s="125"/>
      <c r="I101" s="125"/>
      <c r="J101" s="124"/>
      <c r="K101" s="125" t="s">
        <v>100</v>
      </c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6">
        <f>'6 - Bleskozvod'!J32</f>
        <v>0</v>
      </c>
      <c r="AH101" s="124"/>
      <c r="AI101" s="124"/>
      <c r="AJ101" s="124"/>
      <c r="AK101" s="124"/>
      <c r="AL101" s="124"/>
      <c r="AM101" s="124"/>
      <c r="AN101" s="126">
        <f>SUM(AG101,AT101)</f>
        <v>0</v>
      </c>
      <c r="AO101" s="124"/>
      <c r="AP101" s="124"/>
      <c r="AQ101" s="127" t="s">
        <v>85</v>
      </c>
      <c r="AR101" s="63"/>
      <c r="AS101" s="128">
        <v>0</v>
      </c>
      <c r="AT101" s="129">
        <f>ROUND(SUM(AV101:AW101),2)</f>
        <v>0</v>
      </c>
      <c r="AU101" s="130">
        <f>'6 - Bleskozvod'!P124</f>
        <v>0</v>
      </c>
      <c r="AV101" s="129">
        <f>'6 - Bleskozvod'!J35</f>
        <v>0</v>
      </c>
      <c r="AW101" s="129">
        <f>'6 - Bleskozvod'!J36</f>
        <v>0</v>
      </c>
      <c r="AX101" s="129">
        <f>'6 - Bleskozvod'!J37</f>
        <v>0</v>
      </c>
      <c r="AY101" s="129">
        <f>'6 - Bleskozvod'!J38</f>
        <v>0</v>
      </c>
      <c r="AZ101" s="129">
        <f>'6 - Bleskozvod'!F35</f>
        <v>0</v>
      </c>
      <c r="BA101" s="129">
        <f>'6 - Bleskozvod'!F36</f>
        <v>0</v>
      </c>
      <c r="BB101" s="129">
        <f>'6 - Bleskozvod'!F37</f>
        <v>0</v>
      </c>
      <c r="BC101" s="129">
        <f>'6 - Bleskozvod'!F38</f>
        <v>0</v>
      </c>
      <c r="BD101" s="131">
        <f>'6 - Bleskozvod'!F39</f>
        <v>0</v>
      </c>
      <c r="BT101" s="132" t="s">
        <v>86</v>
      </c>
      <c r="BV101" s="132" t="s">
        <v>77</v>
      </c>
      <c r="BW101" s="132" t="s">
        <v>101</v>
      </c>
      <c r="BX101" s="132" t="s">
        <v>82</v>
      </c>
      <c r="CL101" s="132" t="s">
        <v>1</v>
      </c>
    </row>
    <row r="102" s="3" customFormat="1" ht="16.5" customHeight="1">
      <c r="A102" s="123" t="s">
        <v>83</v>
      </c>
      <c r="B102" s="61"/>
      <c r="C102" s="124"/>
      <c r="D102" s="124"/>
      <c r="E102" s="125" t="s">
        <v>102</v>
      </c>
      <c r="F102" s="125"/>
      <c r="G102" s="125"/>
      <c r="H102" s="125"/>
      <c r="I102" s="125"/>
      <c r="J102" s="124"/>
      <c r="K102" s="125" t="s">
        <v>103</v>
      </c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6">
        <f>'7 - Elektroinštalácia'!J32</f>
        <v>0</v>
      </c>
      <c r="AH102" s="124"/>
      <c r="AI102" s="124"/>
      <c r="AJ102" s="124"/>
      <c r="AK102" s="124"/>
      <c r="AL102" s="124"/>
      <c r="AM102" s="124"/>
      <c r="AN102" s="126">
        <f>SUM(AG102,AT102)</f>
        <v>0</v>
      </c>
      <c r="AO102" s="124"/>
      <c r="AP102" s="124"/>
      <c r="AQ102" s="127" t="s">
        <v>85</v>
      </c>
      <c r="AR102" s="63"/>
      <c r="AS102" s="133">
        <v>0</v>
      </c>
      <c r="AT102" s="134">
        <f>ROUND(SUM(AV102:AW102),2)</f>
        <v>0</v>
      </c>
      <c r="AU102" s="135">
        <f>'7 - Elektroinštalácia'!P126</f>
        <v>0</v>
      </c>
      <c r="AV102" s="134">
        <f>'7 - Elektroinštalácia'!J35</f>
        <v>0</v>
      </c>
      <c r="AW102" s="134">
        <f>'7 - Elektroinštalácia'!J36</f>
        <v>0</v>
      </c>
      <c r="AX102" s="134">
        <f>'7 - Elektroinštalácia'!J37</f>
        <v>0</v>
      </c>
      <c r="AY102" s="134">
        <f>'7 - Elektroinštalácia'!J38</f>
        <v>0</v>
      </c>
      <c r="AZ102" s="134">
        <f>'7 - Elektroinštalácia'!F35</f>
        <v>0</v>
      </c>
      <c r="BA102" s="134">
        <f>'7 - Elektroinštalácia'!F36</f>
        <v>0</v>
      </c>
      <c r="BB102" s="134">
        <f>'7 - Elektroinštalácia'!F37</f>
        <v>0</v>
      </c>
      <c r="BC102" s="134">
        <f>'7 - Elektroinštalácia'!F38</f>
        <v>0</v>
      </c>
      <c r="BD102" s="136">
        <f>'7 - Elektroinštalácia'!F39</f>
        <v>0</v>
      </c>
      <c r="BT102" s="132" t="s">
        <v>86</v>
      </c>
      <c r="BV102" s="132" t="s">
        <v>77</v>
      </c>
      <c r="BW102" s="132" t="s">
        <v>104</v>
      </c>
      <c r="BX102" s="132" t="s">
        <v>82</v>
      </c>
      <c r="CL102" s="132" t="s">
        <v>1</v>
      </c>
    </row>
    <row r="103" s="1" customFormat="1" ht="30" customHeight="1"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9"/>
    </row>
    <row r="104" s="1" customFormat="1" ht="6.96" customHeight="1">
      <c r="B104" s="57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39"/>
    </row>
  </sheetData>
  <sheetProtection sheet="1" formatColumns="0" formatRows="0" objects="1" scenarios="1" spinCount="100000" saltValue="H8noOGVQB/GeHD1cx3nPgomNXe3TnvOng5YwcdQYEV3swtrLLSkiwZ5Tv5mKoKkjIcm2wIT6sN3mbtFQT5QoEQ==" hashValue="4kPfwBkbUwV+O9I2gTdTMzJKZWKeiDlBQdge61drZKsgTgWKGIKoVrwyRuVBLb558K/EcgSOgJgXwTFSPogn3A==" algorithmName="SHA-512" password="CC35"/>
  <mergeCells count="70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N102:AP102"/>
    <mergeCell ref="E102:I102"/>
    <mergeCell ref="D95:H95"/>
    <mergeCell ref="E96:I96"/>
    <mergeCell ref="E97:I97"/>
    <mergeCell ref="E98:I98"/>
    <mergeCell ref="E99:I99"/>
    <mergeCell ref="E100:I100"/>
    <mergeCell ref="E101:I101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102:AM102"/>
    <mergeCell ref="AG94:AM94"/>
    <mergeCell ref="AN94:AP94"/>
    <mergeCell ref="C92:G92"/>
    <mergeCell ref="I92:AF92"/>
    <mergeCell ref="J95:AF95"/>
    <mergeCell ref="K96:AF96"/>
    <mergeCell ref="K97:AF97"/>
    <mergeCell ref="K98:AF98"/>
    <mergeCell ref="K99:AF99"/>
    <mergeCell ref="K100:AF100"/>
    <mergeCell ref="K101:AF101"/>
    <mergeCell ref="K102:AF102"/>
  </mergeCells>
  <hyperlinks>
    <hyperlink ref="A96" location="'1 - Výmena výplní otvorov'!C2" display="/"/>
    <hyperlink ref="A97" location="'2 - Rekonštrukcia strešné...'!C2" display="/"/>
    <hyperlink ref="A98" location="'3 - Zateplenie obvodového...'!C2" display="/"/>
    <hyperlink ref="A99" location="'4 - Vykurovanie'!C2" display="/"/>
    <hyperlink ref="A100" location="'5 - Vzduchotechnika'!C2" display="/"/>
    <hyperlink ref="A101" location="'6 - Bleskozvod'!C2" display="/"/>
    <hyperlink ref="A102" location="'7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87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109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">
        <v>1</v>
      </c>
      <c r="L22" s="39"/>
    </row>
    <row r="23" s="1" customFormat="1" ht="18" customHeight="1">
      <c r="B23" s="39"/>
      <c r="E23" s="132" t="s">
        <v>30</v>
      </c>
      <c r="I23" s="147" t="s">
        <v>26</v>
      </c>
      <c r="J23" s="132" t="s">
        <v>1</v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">
        <v>1</v>
      </c>
      <c r="L25" s="39"/>
    </row>
    <row r="26" s="1" customFormat="1" ht="18" customHeight="1">
      <c r="B26" s="39"/>
      <c r="E26" s="132" t="s">
        <v>33</v>
      </c>
      <c r="I26" s="147" t="s">
        <v>26</v>
      </c>
      <c r="J26" s="132" t="s">
        <v>1</v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ROUND(J131,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ROUND((SUM(BE131:BE177)),  2)</f>
        <v>0</v>
      </c>
      <c r="I35" s="159">
        <v>0.20000000000000001</v>
      </c>
      <c r="J35" s="158">
        <f>ROUND(((SUM(BE131:BE177))*I35),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ROUND((SUM(BF131:BF177)),  2)</f>
        <v>0</v>
      </c>
      <c r="I36" s="159">
        <v>0.20000000000000001</v>
      </c>
      <c r="J36" s="158">
        <f>ROUND(((SUM(BF131:BF177))*I36),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ROUND((SUM(BG131:BG177)),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ROUND((SUM(BH131:BH177)),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ROUND((SUM(BI131:BI177)),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1 - Výmena výplní otvorov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J131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115</v>
      </c>
      <c r="E99" s="191"/>
      <c r="F99" s="191"/>
      <c r="G99" s="191"/>
      <c r="H99" s="191"/>
      <c r="I99" s="192"/>
      <c r="J99" s="193">
        <f>J132</f>
        <v>0</v>
      </c>
      <c r="K99" s="189"/>
      <c r="L99" s="194"/>
    </row>
    <row r="100" s="9" customFormat="1" ht="19.92" customHeight="1">
      <c r="B100" s="195"/>
      <c r="C100" s="124"/>
      <c r="D100" s="196" t="s">
        <v>116</v>
      </c>
      <c r="E100" s="197"/>
      <c r="F100" s="197"/>
      <c r="G100" s="197"/>
      <c r="H100" s="197"/>
      <c r="I100" s="198"/>
      <c r="J100" s="199">
        <f>J133</f>
        <v>0</v>
      </c>
      <c r="K100" s="124"/>
      <c r="L100" s="200"/>
    </row>
    <row r="101" s="9" customFormat="1" ht="19.92" customHeight="1">
      <c r="B101" s="195"/>
      <c r="C101" s="124"/>
      <c r="D101" s="196" t="s">
        <v>117</v>
      </c>
      <c r="E101" s="197"/>
      <c r="F101" s="197"/>
      <c r="G101" s="197"/>
      <c r="H101" s="197"/>
      <c r="I101" s="198"/>
      <c r="J101" s="199">
        <f>J135</f>
        <v>0</v>
      </c>
      <c r="K101" s="124"/>
      <c r="L101" s="200"/>
    </row>
    <row r="102" s="9" customFormat="1" ht="19.92" customHeight="1">
      <c r="B102" s="195"/>
      <c r="C102" s="124"/>
      <c r="D102" s="196" t="s">
        <v>118</v>
      </c>
      <c r="E102" s="197"/>
      <c r="F102" s="197"/>
      <c r="G102" s="197"/>
      <c r="H102" s="197"/>
      <c r="I102" s="198"/>
      <c r="J102" s="199">
        <f>J143</f>
        <v>0</v>
      </c>
      <c r="K102" s="124"/>
      <c r="L102" s="200"/>
    </row>
    <row r="103" s="9" customFormat="1" ht="19.92" customHeight="1">
      <c r="B103" s="195"/>
      <c r="C103" s="124"/>
      <c r="D103" s="196" t="s">
        <v>119</v>
      </c>
      <c r="E103" s="197"/>
      <c r="F103" s="197"/>
      <c r="G103" s="197"/>
      <c r="H103" s="197"/>
      <c r="I103" s="198"/>
      <c r="J103" s="199">
        <f>J155</f>
        <v>0</v>
      </c>
      <c r="K103" s="124"/>
      <c r="L103" s="200"/>
    </row>
    <row r="104" s="8" customFormat="1" ht="24.96" customHeight="1">
      <c r="B104" s="188"/>
      <c r="C104" s="189"/>
      <c r="D104" s="190" t="s">
        <v>120</v>
      </c>
      <c r="E104" s="191"/>
      <c r="F104" s="191"/>
      <c r="G104" s="191"/>
      <c r="H104" s="191"/>
      <c r="I104" s="192"/>
      <c r="J104" s="193">
        <f>J157</f>
        <v>0</v>
      </c>
      <c r="K104" s="189"/>
      <c r="L104" s="194"/>
    </row>
    <row r="105" s="9" customFormat="1" ht="19.92" customHeight="1">
      <c r="B105" s="195"/>
      <c r="C105" s="124"/>
      <c r="D105" s="196" t="s">
        <v>121</v>
      </c>
      <c r="E105" s="197"/>
      <c r="F105" s="197"/>
      <c r="G105" s="197"/>
      <c r="H105" s="197"/>
      <c r="I105" s="198"/>
      <c r="J105" s="199">
        <f>J158</f>
        <v>0</v>
      </c>
      <c r="K105" s="124"/>
      <c r="L105" s="200"/>
    </row>
    <row r="106" s="9" customFormat="1" ht="19.92" customHeight="1">
      <c r="B106" s="195"/>
      <c r="C106" s="124"/>
      <c r="D106" s="196" t="s">
        <v>122</v>
      </c>
      <c r="E106" s="197"/>
      <c r="F106" s="197"/>
      <c r="G106" s="197"/>
      <c r="H106" s="197"/>
      <c r="I106" s="198"/>
      <c r="J106" s="199">
        <f>J162</f>
        <v>0</v>
      </c>
      <c r="K106" s="124"/>
      <c r="L106" s="200"/>
    </row>
    <row r="107" s="9" customFormat="1" ht="19.92" customHeight="1">
      <c r="B107" s="195"/>
      <c r="C107" s="124"/>
      <c r="D107" s="196" t="s">
        <v>123</v>
      </c>
      <c r="E107" s="197"/>
      <c r="F107" s="197"/>
      <c r="G107" s="197"/>
      <c r="H107" s="197"/>
      <c r="I107" s="198"/>
      <c r="J107" s="199">
        <f>J169</f>
        <v>0</v>
      </c>
      <c r="K107" s="124"/>
      <c r="L107" s="200"/>
    </row>
    <row r="108" s="9" customFormat="1" ht="19.92" customHeight="1">
      <c r="B108" s="195"/>
      <c r="C108" s="124"/>
      <c r="D108" s="196" t="s">
        <v>124</v>
      </c>
      <c r="E108" s="197"/>
      <c r="F108" s="197"/>
      <c r="G108" s="197"/>
      <c r="H108" s="197"/>
      <c r="I108" s="198"/>
      <c r="J108" s="199">
        <f>J173</f>
        <v>0</v>
      </c>
      <c r="K108" s="124"/>
      <c r="L108" s="200"/>
    </row>
    <row r="109" s="8" customFormat="1" ht="24.96" customHeight="1">
      <c r="B109" s="188"/>
      <c r="C109" s="189"/>
      <c r="D109" s="190" t="s">
        <v>125</v>
      </c>
      <c r="E109" s="191"/>
      <c r="F109" s="191"/>
      <c r="G109" s="191"/>
      <c r="H109" s="191"/>
      <c r="I109" s="192"/>
      <c r="J109" s="193">
        <f>J176</f>
        <v>0</v>
      </c>
      <c r="K109" s="189"/>
      <c r="L109" s="194"/>
    </row>
    <row r="110" s="1" customFormat="1" ht="21.84" customHeight="1">
      <c r="B110" s="34"/>
      <c r="C110" s="35"/>
      <c r="D110" s="35"/>
      <c r="E110" s="35"/>
      <c r="F110" s="35"/>
      <c r="G110" s="35"/>
      <c r="H110" s="35"/>
      <c r="I110" s="145"/>
      <c r="J110" s="35"/>
      <c r="K110" s="35"/>
      <c r="L110" s="39"/>
    </row>
    <row r="111" s="1" customFormat="1" ht="6.96" customHeight="1">
      <c r="B111" s="57"/>
      <c r="C111" s="58"/>
      <c r="D111" s="58"/>
      <c r="E111" s="58"/>
      <c r="F111" s="58"/>
      <c r="G111" s="58"/>
      <c r="H111" s="58"/>
      <c r="I111" s="178"/>
      <c r="J111" s="58"/>
      <c r="K111" s="58"/>
      <c r="L111" s="39"/>
    </row>
    <row r="115" s="1" customFormat="1" ht="6.96" customHeight="1">
      <c r="B115" s="59"/>
      <c r="C115" s="60"/>
      <c r="D115" s="60"/>
      <c r="E115" s="60"/>
      <c r="F115" s="60"/>
      <c r="G115" s="60"/>
      <c r="H115" s="60"/>
      <c r="I115" s="181"/>
      <c r="J115" s="60"/>
      <c r="K115" s="60"/>
      <c r="L115" s="39"/>
    </row>
    <row r="116" s="1" customFormat="1" ht="24.96" customHeight="1">
      <c r="B116" s="34"/>
      <c r="C116" s="19" t="s">
        <v>126</v>
      </c>
      <c r="D116" s="35"/>
      <c r="E116" s="35"/>
      <c r="F116" s="35"/>
      <c r="G116" s="35"/>
      <c r="H116" s="35"/>
      <c r="I116" s="145"/>
      <c r="J116" s="35"/>
      <c r="K116" s="35"/>
      <c r="L116" s="39"/>
    </row>
    <row r="117" s="1" customFormat="1" ht="6.96" customHeight="1">
      <c r="B117" s="34"/>
      <c r="C117" s="35"/>
      <c r="D117" s="35"/>
      <c r="E117" s="35"/>
      <c r="F117" s="35"/>
      <c r="G117" s="35"/>
      <c r="H117" s="35"/>
      <c r="I117" s="145"/>
      <c r="J117" s="35"/>
      <c r="K117" s="35"/>
      <c r="L117" s="39"/>
    </row>
    <row r="118" s="1" customFormat="1" ht="12" customHeight="1">
      <c r="B118" s="34"/>
      <c r="C118" s="28" t="s">
        <v>15</v>
      </c>
      <c r="D118" s="35"/>
      <c r="E118" s="35"/>
      <c r="F118" s="35"/>
      <c r="G118" s="35"/>
      <c r="H118" s="35"/>
      <c r="I118" s="145"/>
      <c r="J118" s="35"/>
      <c r="K118" s="35"/>
      <c r="L118" s="39"/>
    </row>
    <row r="119" s="1" customFormat="1" ht="16.5" customHeight="1">
      <c r="B119" s="34"/>
      <c r="C119" s="35"/>
      <c r="D119" s="35"/>
      <c r="E119" s="182" t="str">
        <f>E7</f>
        <v>Priemyselná a administratívna budova - rekonštrukcia, Cintorínska 57, Šurany</v>
      </c>
      <c r="F119" s="28"/>
      <c r="G119" s="28"/>
      <c r="H119" s="28"/>
      <c r="I119" s="145"/>
      <c r="J119" s="35"/>
      <c r="K119" s="35"/>
      <c r="L119" s="39"/>
    </row>
    <row r="120" ht="12" customHeight="1">
      <c r="B120" s="17"/>
      <c r="C120" s="28" t="s">
        <v>106</v>
      </c>
      <c r="D120" s="18"/>
      <c r="E120" s="18"/>
      <c r="F120" s="18"/>
      <c r="G120" s="18"/>
      <c r="H120" s="18"/>
      <c r="I120" s="137"/>
      <c r="J120" s="18"/>
      <c r="K120" s="18"/>
      <c r="L120" s="16"/>
    </row>
    <row r="121" s="1" customFormat="1" ht="16.5" customHeight="1">
      <c r="B121" s="34"/>
      <c r="C121" s="35"/>
      <c r="D121" s="35"/>
      <c r="E121" s="182" t="s">
        <v>107</v>
      </c>
      <c r="F121" s="35"/>
      <c r="G121" s="35"/>
      <c r="H121" s="35"/>
      <c r="I121" s="145"/>
      <c r="J121" s="35"/>
      <c r="K121" s="35"/>
      <c r="L121" s="39"/>
    </row>
    <row r="122" s="1" customFormat="1" ht="12" customHeight="1">
      <c r="B122" s="34"/>
      <c r="C122" s="28" t="s">
        <v>108</v>
      </c>
      <c r="D122" s="35"/>
      <c r="E122" s="35"/>
      <c r="F122" s="35"/>
      <c r="G122" s="35"/>
      <c r="H122" s="35"/>
      <c r="I122" s="145"/>
      <c r="J122" s="35"/>
      <c r="K122" s="35"/>
      <c r="L122" s="39"/>
    </row>
    <row r="123" s="1" customFormat="1" ht="16.5" customHeight="1">
      <c r="B123" s="34"/>
      <c r="C123" s="35"/>
      <c r="D123" s="35"/>
      <c r="E123" s="67" t="str">
        <f>E11</f>
        <v>1 - Výmena výplní otvorov</v>
      </c>
      <c r="F123" s="35"/>
      <c r="G123" s="35"/>
      <c r="H123" s="35"/>
      <c r="I123" s="145"/>
      <c r="J123" s="35"/>
      <c r="K123" s="35"/>
      <c r="L123" s="39"/>
    </row>
    <row r="124" s="1" customFormat="1" ht="6.96" customHeight="1">
      <c r="B124" s="34"/>
      <c r="C124" s="35"/>
      <c r="D124" s="35"/>
      <c r="E124" s="35"/>
      <c r="F124" s="35"/>
      <c r="G124" s="35"/>
      <c r="H124" s="35"/>
      <c r="I124" s="145"/>
      <c r="J124" s="35"/>
      <c r="K124" s="35"/>
      <c r="L124" s="39"/>
    </row>
    <row r="125" s="1" customFormat="1" ht="12" customHeight="1">
      <c r="B125" s="34"/>
      <c r="C125" s="28" t="s">
        <v>19</v>
      </c>
      <c r="D125" s="35"/>
      <c r="E125" s="35"/>
      <c r="F125" s="23" t="str">
        <f>F14</f>
        <v>Šurany</v>
      </c>
      <c r="G125" s="35"/>
      <c r="H125" s="35"/>
      <c r="I125" s="147" t="s">
        <v>21</v>
      </c>
      <c r="J125" s="70" t="str">
        <f>IF(J14="","",J14)</f>
        <v>26. 6. 2019</v>
      </c>
      <c r="K125" s="35"/>
      <c r="L125" s="39"/>
    </row>
    <row r="126" s="1" customFormat="1" ht="6.96" customHeight="1">
      <c r="B126" s="34"/>
      <c r="C126" s="35"/>
      <c r="D126" s="35"/>
      <c r="E126" s="35"/>
      <c r="F126" s="35"/>
      <c r="G126" s="35"/>
      <c r="H126" s="35"/>
      <c r="I126" s="145"/>
      <c r="J126" s="35"/>
      <c r="K126" s="35"/>
      <c r="L126" s="39"/>
    </row>
    <row r="127" s="1" customFormat="1" ht="15.15" customHeight="1">
      <c r="B127" s="34"/>
      <c r="C127" s="28" t="s">
        <v>23</v>
      </c>
      <c r="D127" s="35"/>
      <c r="E127" s="35"/>
      <c r="F127" s="23" t="str">
        <f>E17</f>
        <v>LOKO TRANS SLOVAKIA s.r.o.</v>
      </c>
      <c r="G127" s="35"/>
      <c r="H127" s="35"/>
      <c r="I127" s="147" t="s">
        <v>29</v>
      </c>
      <c r="J127" s="32" t="str">
        <f>E23</f>
        <v>Ing. Bujdák Igor</v>
      </c>
      <c r="K127" s="35"/>
      <c r="L127" s="39"/>
    </row>
    <row r="128" s="1" customFormat="1" ht="15.15" customHeight="1">
      <c r="B128" s="34"/>
      <c r="C128" s="28" t="s">
        <v>27</v>
      </c>
      <c r="D128" s="35"/>
      <c r="E128" s="35"/>
      <c r="F128" s="23" t="str">
        <f>IF(E20="","",E20)</f>
        <v>Vyplň údaj</v>
      </c>
      <c r="G128" s="35"/>
      <c r="H128" s="35"/>
      <c r="I128" s="147" t="s">
        <v>32</v>
      </c>
      <c r="J128" s="32" t="str">
        <f>E26</f>
        <v>HP REA s.r.o.</v>
      </c>
      <c r="K128" s="35"/>
      <c r="L128" s="39"/>
    </row>
    <row r="129" s="1" customFormat="1" ht="10.32" customHeight="1">
      <c r="B129" s="34"/>
      <c r="C129" s="35"/>
      <c r="D129" s="35"/>
      <c r="E129" s="35"/>
      <c r="F129" s="35"/>
      <c r="G129" s="35"/>
      <c r="H129" s="35"/>
      <c r="I129" s="145"/>
      <c r="J129" s="35"/>
      <c r="K129" s="35"/>
      <c r="L129" s="39"/>
    </row>
    <row r="130" s="10" customFormat="1" ht="29.28" customHeight="1">
      <c r="B130" s="201"/>
      <c r="C130" s="202" t="s">
        <v>127</v>
      </c>
      <c r="D130" s="203" t="s">
        <v>60</v>
      </c>
      <c r="E130" s="203" t="s">
        <v>56</v>
      </c>
      <c r="F130" s="203" t="s">
        <v>57</v>
      </c>
      <c r="G130" s="203" t="s">
        <v>128</v>
      </c>
      <c r="H130" s="203" t="s">
        <v>129</v>
      </c>
      <c r="I130" s="204" t="s">
        <v>130</v>
      </c>
      <c r="J130" s="205" t="s">
        <v>112</v>
      </c>
      <c r="K130" s="206" t="s">
        <v>131</v>
      </c>
      <c r="L130" s="207"/>
      <c r="M130" s="91" t="s">
        <v>1</v>
      </c>
      <c r="N130" s="92" t="s">
        <v>39</v>
      </c>
      <c r="O130" s="92" t="s">
        <v>132</v>
      </c>
      <c r="P130" s="92" t="s">
        <v>133</v>
      </c>
      <c r="Q130" s="92" t="s">
        <v>134</v>
      </c>
      <c r="R130" s="92" t="s">
        <v>135</v>
      </c>
      <c r="S130" s="92" t="s">
        <v>136</v>
      </c>
      <c r="T130" s="93" t="s">
        <v>137</v>
      </c>
    </row>
    <row r="131" s="1" customFormat="1" ht="22.8" customHeight="1">
      <c r="B131" s="34"/>
      <c r="C131" s="98" t="s">
        <v>113</v>
      </c>
      <c r="D131" s="35"/>
      <c r="E131" s="35"/>
      <c r="F131" s="35"/>
      <c r="G131" s="35"/>
      <c r="H131" s="35"/>
      <c r="I131" s="145"/>
      <c r="J131" s="208">
        <f>BK131</f>
        <v>0</v>
      </c>
      <c r="K131" s="35"/>
      <c r="L131" s="39"/>
      <c r="M131" s="94"/>
      <c r="N131" s="95"/>
      <c r="O131" s="95"/>
      <c r="P131" s="209">
        <f>P132+P157+P176</f>
        <v>0</v>
      </c>
      <c r="Q131" s="95"/>
      <c r="R131" s="209">
        <f>R132+R157+R176</f>
        <v>9.7577434399999987</v>
      </c>
      <c r="S131" s="95"/>
      <c r="T131" s="210">
        <f>T132+T157+T176</f>
        <v>5.5418000000000003</v>
      </c>
      <c r="AT131" s="13" t="s">
        <v>74</v>
      </c>
      <c r="AU131" s="13" t="s">
        <v>114</v>
      </c>
      <c r="BK131" s="211">
        <f>BK132+BK157+BK176</f>
        <v>0</v>
      </c>
    </row>
    <row r="132" s="11" customFormat="1" ht="25.92" customHeight="1">
      <c r="B132" s="212"/>
      <c r="C132" s="213"/>
      <c r="D132" s="214" t="s">
        <v>74</v>
      </c>
      <c r="E132" s="215" t="s">
        <v>138</v>
      </c>
      <c r="F132" s="215" t="s">
        <v>139</v>
      </c>
      <c r="G132" s="213"/>
      <c r="H132" s="213"/>
      <c r="I132" s="216"/>
      <c r="J132" s="217">
        <f>BK132</f>
        <v>0</v>
      </c>
      <c r="K132" s="213"/>
      <c r="L132" s="218"/>
      <c r="M132" s="219"/>
      <c r="N132" s="220"/>
      <c r="O132" s="220"/>
      <c r="P132" s="221">
        <f>P133+P135+P143+P155</f>
        <v>0</v>
      </c>
      <c r="Q132" s="220"/>
      <c r="R132" s="221">
        <f>R133+R135+R143+R155</f>
        <v>4.7127424399999995</v>
      </c>
      <c r="S132" s="220"/>
      <c r="T132" s="222">
        <f>T133+T135+T143+T155</f>
        <v>5.3200400000000005</v>
      </c>
      <c r="AR132" s="223" t="s">
        <v>79</v>
      </c>
      <c r="AT132" s="224" t="s">
        <v>74</v>
      </c>
      <c r="AU132" s="224" t="s">
        <v>75</v>
      </c>
      <c r="AY132" s="223" t="s">
        <v>140</v>
      </c>
      <c r="BK132" s="225">
        <f>BK133+BK135+BK143+BK155</f>
        <v>0</v>
      </c>
    </row>
    <row r="133" s="11" customFormat="1" ht="22.8" customHeight="1">
      <c r="B133" s="212"/>
      <c r="C133" s="213"/>
      <c r="D133" s="214" t="s">
        <v>74</v>
      </c>
      <c r="E133" s="226" t="s">
        <v>90</v>
      </c>
      <c r="F133" s="226" t="s">
        <v>141</v>
      </c>
      <c r="G133" s="213"/>
      <c r="H133" s="213"/>
      <c r="I133" s="216"/>
      <c r="J133" s="227">
        <f>BK133</f>
        <v>0</v>
      </c>
      <c r="K133" s="213"/>
      <c r="L133" s="218"/>
      <c r="M133" s="219"/>
      <c r="N133" s="220"/>
      <c r="O133" s="220"/>
      <c r="P133" s="221">
        <f>P134</f>
        <v>0</v>
      </c>
      <c r="Q133" s="220"/>
      <c r="R133" s="221">
        <f>R134</f>
        <v>2.9600978400000004</v>
      </c>
      <c r="S133" s="220"/>
      <c r="T133" s="222">
        <f>T134</f>
        <v>0</v>
      </c>
      <c r="AR133" s="223" t="s">
        <v>79</v>
      </c>
      <c r="AT133" s="224" t="s">
        <v>74</v>
      </c>
      <c r="AU133" s="224" t="s">
        <v>79</v>
      </c>
      <c r="AY133" s="223" t="s">
        <v>140</v>
      </c>
      <c r="BK133" s="225">
        <f>BK134</f>
        <v>0</v>
      </c>
    </row>
    <row r="134" s="1" customFormat="1" ht="24" customHeight="1">
      <c r="B134" s="34"/>
      <c r="C134" s="228" t="s">
        <v>79</v>
      </c>
      <c r="D134" s="228" t="s">
        <v>142</v>
      </c>
      <c r="E134" s="229" t="s">
        <v>143</v>
      </c>
      <c r="F134" s="230" t="s">
        <v>144</v>
      </c>
      <c r="G134" s="231" t="s">
        <v>145</v>
      </c>
      <c r="H134" s="232">
        <v>1.764</v>
      </c>
      <c r="I134" s="233"/>
      <c r="J134" s="234">
        <f>ROUND(I134*H134,2)</f>
        <v>0</v>
      </c>
      <c r="K134" s="230" t="s">
        <v>146</v>
      </c>
      <c r="L134" s="39"/>
      <c r="M134" s="235" t="s">
        <v>1</v>
      </c>
      <c r="N134" s="236" t="s">
        <v>41</v>
      </c>
      <c r="O134" s="82"/>
      <c r="P134" s="237">
        <f>O134*H134</f>
        <v>0</v>
      </c>
      <c r="Q134" s="237">
        <v>1.6780600000000001</v>
      </c>
      <c r="R134" s="237">
        <f>Q134*H134</f>
        <v>2.9600978400000004</v>
      </c>
      <c r="S134" s="237">
        <v>0</v>
      </c>
      <c r="T134" s="238">
        <f>S134*H134</f>
        <v>0</v>
      </c>
      <c r="AR134" s="239" t="s">
        <v>93</v>
      </c>
      <c r="AT134" s="239" t="s">
        <v>142</v>
      </c>
      <c r="AU134" s="239" t="s">
        <v>86</v>
      </c>
      <c r="AY134" s="13" t="s">
        <v>140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3" t="s">
        <v>86</v>
      </c>
      <c r="BK134" s="240">
        <f>ROUND(I134*H134,2)</f>
        <v>0</v>
      </c>
      <c r="BL134" s="13" t="s">
        <v>93</v>
      </c>
      <c r="BM134" s="239" t="s">
        <v>147</v>
      </c>
    </row>
    <row r="135" s="11" customFormat="1" ht="22.8" customHeight="1">
      <c r="B135" s="212"/>
      <c r="C135" s="213"/>
      <c r="D135" s="214" t="s">
        <v>74</v>
      </c>
      <c r="E135" s="226" t="s">
        <v>99</v>
      </c>
      <c r="F135" s="226" t="s">
        <v>148</v>
      </c>
      <c r="G135" s="213"/>
      <c r="H135" s="213"/>
      <c r="I135" s="216"/>
      <c r="J135" s="227">
        <f>BK135</f>
        <v>0</v>
      </c>
      <c r="K135" s="213"/>
      <c r="L135" s="218"/>
      <c r="M135" s="219"/>
      <c r="N135" s="220"/>
      <c r="O135" s="220"/>
      <c r="P135" s="221">
        <f>SUM(P136:P142)</f>
        <v>0</v>
      </c>
      <c r="Q135" s="220"/>
      <c r="R135" s="221">
        <f>SUM(R136:R142)</f>
        <v>1.0147525999999998</v>
      </c>
      <c r="S135" s="220"/>
      <c r="T135" s="222">
        <f>SUM(T136:T142)</f>
        <v>0</v>
      </c>
      <c r="AR135" s="223" t="s">
        <v>79</v>
      </c>
      <c r="AT135" s="224" t="s">
        <v>74</v>
      </c>
      <c r="AU135" s="224" t="s">
        <v>79</v>
      </c>
      <c r="AY135" s="223" t="s">
        <v>140</v>
      </c>
      <c r="BK135" s="225">
        <f>SUM(BK136:BK142)</f>
        <v>0</v>
      </c>
    </row>
    <row r="136" s="1" customFormat="1" ht="24" customHeight="1">
      <c r="B136" s="34"/>
      <c r="C136" s="228" t="s">
        <v>86</v>
      </c>
      <c r="D136" s="228" t="s">
        <v>142</v>
      </c>
      <c r="E136" s="229" t="s">
        <v>149</v>
      </c>
      <c r="F136" s="230" t="s">
        <v>150</v>
      </c>
      <c r="G136" s="231" t="s">
        <v>151</v>
      </c>
      <c r="H136" s="232">
        <v>74.939999999999998</v>
      </c>
      <c r="I136" s="233"/>
      <c r="J136" s="234">
        <f>ROUND(I136*H136,2)</f>
        <v>0</v>
      </c>
      <c r="K136" s="230" t="s">
        <v>146</v>
      </c>
      <c r="L136" s="39"/>
      <c r="M136" s="235" t="s">
        <v>1</v>
      </c>
      <c r="N136" s="236" t="s">
        <v>41</v>
      </c>
      <c r="O136" s="82"/>
      <c r="P136" s="237">
        <f>O136*H136</f>
        <v>0</v>
      </c>
      <c r="Q136" s="237">
        <v>0.00019000000000000001</v>
      </c>
      <c r="R136" s="237">
        <f>Q136*H136</f>
        <v>0.014238600000000001</v>
      </c>
      <c r="S136" s="237">
        <v>0</v>
      </c>
      <c r="T136" s="238">
        <f>S136*H136</f>
        <v>0</v>
      </c>
      <c r="AR136" s="239" t="s">
        <v>93</v>
      </c>
      <c r="AT136" s="239" t="s">
        <v>142</v>
      </c>
      <c r="AU136" s="239" t="s">
        <v>86</v>
      </c>
      <c r="AY136" s="13" t="s">
        <v>140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3" t="s">
        <v>86</v>
      </c>
      <c r="BK136" s="240">
        <f>ROUND(I136*H136,2)</f>
        <v>0</v>
      </c>
      <c r="BL136" s="13" t="s">
        <v>93</v>
      </c>
      <c r="BM136" s="239" t="s">
        <v>152</v>
      </c>
    </row>
    <row r="137" s="1" customFormat="1" ht="24" customHeight="1">
      <c r="B137" s="34"/>
      <c r="C137" s="228" t="s">
        <v>90</v>
      </c>
      <c r="D137" s="228" t="s">
        <v>142</v>
      </c>
      <c r="E137" s="229" t="s">
        <v>153</v>
      </c>
      <c r="F137" s="230" t="s">
        <v>154</v>
      </c>
      <c r="G137" s="231" t="s">
        <v>155</v>
      </c>
      <c r="H137" s="232">
        <v>121.40000000000001</v>
      </c>
      <c r="I137" s="233"/>
      <c r="J137" s="234">
        <f>ROUND(I137*H137,2)</f>
        <v>0</v>
      </c>
      <c r="K137" s="230" t="s">
        <v>146</v>
      </c>
      <c r="L137" s="39"/>
      <c r="M137" s="235" t="s">
        <v>1</v>
      </c>
      <c r="N137" s="236" t="s">
        <v>41</v>
      </c>
      <c r="O137" s="82"/>
      <c r="P137" s="237">
        <f>O137*H137</f>
        <v>0</v>
      </c>
      <c r="Q137" s="237">
        <v>0.0028</v>
      </c>
      <c r="R137" s="237">
        <f>Q137*H137</f>
        <v>0.33992</v>
      </c>
      <c r="S137" s="237">
        <v>0</v>
      </c>
      <c r="T137" s="238">
        <f>S137*H137</f>
        <v>0</v>
      </c>
      <c r="AR137" s="239" t="s">
        <v>93</v>
      </c>
      <c r="AT137" s="239" t="s">
        <v>142</v>
      </c>
      <c r="AU137" s="239" t="s">
        <v>86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93</v>
      </c>
      <c r="BM137" s="239" t="s">
        <v>156</v>
      </c>
    </row>
    <row r="138" s="1" customFormat="1" ht="36" customHeight="1">
      <c r="B138" s="34"/>
      <c r="C138" s="228" t="s">
        <v>93</v>
      </c>
      <c r="D138" s="228" t="s">
        <v>142</v>
      </c>
      <c r="E138" s="229" t="s">
        <v>157</v>
      </c>
      <c r="F138" s="230" t="s">
        <v>158</v>
      </c>
      <c r="G138" s="231" t="s">
        <v>151</v>
      </c>
      <c r="H138" s="232">
        <v>5.8799999999999999</v>
      </c>
      <c r="I138" s="233"/>
      <c r="J138" s="234">
        <f>ROUND(I138*H138,2)</f>
        <v>0</v>
      </c>
      <c r="K138" s="230" t="s">
        <v>146</v>
      </c>
      <c r="L138" s="39"/>
      <c r="M138" s="235" t="s">
        <v>1</v>
      </c>
      <c r="N138" s="236" t="s">
        <v>41</v>
      </c>
      <c r="O138" s="82"/>
      <c r="P138" s="237">
        <f>O138*H138</f>
        <v>0</v>
      </c>
      <c r="Q138" s="237">
        <v>0.0073499999999999998</v>
      </c>
      <c r="R138" s="237">
        <f>Q138*H138</f>
        <v>0.043217999999999999</v>
      </c>
      <c r="S138" s="237">
        <v>0</v>
      </c>
      <c r="T138" s="238">
        <f>S138*H138</f>
        <v>0</v>
      </c>
      <c r="AR138" s="239" t="s">
        <v>93</v>
      </c>
      <c r="AT138" s="239" t="s">
        <v>142</v>
      </c>
      <c r="AU138" s="239" t="s">
        <v>86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93</v>
      </c>
      <c r="BM138" s="239" t="s">
        <v>159</v>
      </c>
    </row>
    <row r="139" s="1" customFormat="1" ht="36" customHeight="1">
      <c r="B139" s="34"/>
      <c r="C139" s="228" t="s">
        <v>96</v>
      </c>
      <c r="D139" s="228" t="s">
        <v>142</v>
      </c>
      <c r="E139" s="229" t="s">
        <v>160</v>
      </c>
      <c r="F139" s="230" t="s">
        <v>161</v>
      </c>
      <c r="G139" s="231" t="s">
        <v>151</v>
      </c>
      <c r="H139" s="232">
        <v>5.8799999999999999</v>
      </c>
      <c r="I139" s="233"/>
      <c r="J139" s="234">
        <f>ROUND(I139*H139,2)</f>
        <v>0</v>
      </c>
      <c r="K139" s="230" t="s">
        <v>146</v>
      </c>
      <c r="L139" s="39"/>
      <c r="M139" s="235" t="s">
        <v>1</v>
      </c>
      <c r="N139" s="236" t="s">
        <v>41</v>
      </c>
      <c r="O139" s="82"/>
      <c r="P139" s="237">
        <f>O139*H139</f>
        <v>0</v>
      </c>
      <c r="Q139" s="237">
        <v>0.016799999999999999</v>
      </c>
      <c r="R139" s="237">
        <f>Q139*H139</f>
        <v>0.098783999999999997</v>
      </c>
      <c r="S139" s="237">
        <v>0</v>
      </c>
      <c r="T139" s="238">
        <f>S139*H139</f>
        <v>0</v>
      </c>
      <c r="AR139" s="239" t="s">
        <v>93</v>
      </c>
      <c r="AT139" s="239" t="s">
        <v>142</v>
      </c>
      <c r="AU139" s="239" t="s">
        <v>86</v>
      </c>
      <c r="AY139" s="13" t="s">
        <v>140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3" t="s">
        <v>86</v>
      </c>
      <c r="BK139" s="240">
        <f>ROUND(I139*H139,2)</f>
        <v>0</v>
      </c>
      <c r="BL139" s="13" t="s">
        <v>93</v>
      </c>
      <c r="BM139" s="239" t="s">
        <v>162</v>
      </c>
    </row>
    <row r="140" s="1" customFormat="1" ht="24" customHeight="1">
      <c r="B140" s="34"/>
      <c r="C140" s="228" t="s">
        <v>99</v>
      </c>
      <c r="D140" s="228" t="s">
        <v>142</v>
      </c>
      <c r="E140" s="229" t="s">
        <v>163</v>
      </c>
      <c r="F140" s="230" t="s">
        <v>164</v>
      </c>
      <c r="G140" s="231" t="s">
        <v>155</v>
      </c>
      <c r="H140" s="232">
        <v>57.600000000000001</v>
      </c>
      <c r="I140" s="233"/>
      <c r="J140" s="234">
        <f>ROUND(I140*H140,2)</f>
        <v>0</v>
      </c>
      <c r="K140" s="230" t="s">
        <v>146</v>
      </c>
      <c r="L140" s="39"/>
      <c r="M140" s="235" t="s">
        <v>1</v>
      </c>
      <c r="N140" s="236" t="s">
        <v>41</v>
      </c>
      <c r="O140" s="82"/>
      <c r="P140" s="237">
        <f>O140*H140</f>
        <v>0</v>
      </c>
      <c r="Q140" s="237">
        <v>0.0079399999999999991</v>
      </c>
      <c r="R140" s="237">
        <f>Q140*H140</f>
        <v>0.45734399999999997</v>
      </c>
      <c r="S140" s="237">
        <v>0</v>
      </c>
      <c r="T140" s="238">
        <f>S140*H140</f>
        <v>0</v>
      </c>
      <c r="AR140" s="239" t="s">
        <v>93</v>
      </c>
      <c r="AT140" s="239" t="s">
        <v>142</v>
      </c>
      <c r="AU140" s="239" t="s">
        <v>86</v>
      </c>
      <c r="AY140" s="13" t="s">
        <v>140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3" t="s">
        <v>86</v>
      </c>
      <c r="BK140" s="240">
        <f>ROUND(I140*H140,2)</f>
        <v>0</v>
      </c>
      <c r="BL140" s="13" t="s">
        <v>93</v>
      </c>
      <c r="BM140" s="239" t="s">
        <v>165</v>
      </c>
    </row>
    <row r="141" s="1" customFormat="1" ht="36" customHeight="1">
      <c r="B141" s="34"/>
      <c r="C141" s="241" t="s">
        <v>102</v>
      </c>
      <c r="D141" s="241" t="s">
        <v>166</v>
      </c>
      <c r="E141" s="242" t="s">
        <v>167</v>
      </c>
      <c r="F141" s="243" t="s">
        <v>168</v>
      </c>
      <c r="G141" s="244" t="s">
        <v>155</v>
      </c>
      <c r="H141" s="245">
        <v>57.600000000000001</v>
      </c>
      <c r="I141" s="246"/>
      <c r="J141" s="247">
        <f>ROUND(I141*H141,2)</f>
        <v>0</v>
      </c>
      <c r="K141" s="243" t="s">
        <v>146</v>
      </c>
      <c r="L141" s="248"/>
      <c r="M141" s="249" t="s">
        <v>1</v>
      </c>
      <c r="N141" s="250" t="s">
        <v>41</v>
      </c>
      <c r="O141" s="82"/>
      <c r="P141" s="237">
        <f>O141*H141</f>
        <v>0</v>
      </c>
      <c r="Q141" s="237">
        <v>0.00097999999999999997</v>
      </c>
      <c r="R141" s="237">
        <f>Q141*H141</f>
        <v>0.056447999999999998</v>
      </c>
      <c r="S141" s="237">
        <v>0</v>
      </c>
      <c r="T141" s="238">
        <f>S141*H141</f>
        <v>0</v>
      </c>
      <c r="AR141" s="239" t="s">
        <v>169</v>
      </c>
      <c r="AT141" s="239" t="s">
        <v>166</v>
      </c>
      <c r="AU141" s="239" t="s">
        <v>86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93</v>
      </c>
      <c r="BM141" s="239" t="s">
        <v>170</v>
      </c>
    </row>
    <row r="142" s="1" customFormat="1" ht="36" customHeight="1">
      <c r="B142" s="34"/>
      <c r="C142" s="241" t="s">
        <v>169</v>
      </c>
      <c r="D142" s="241" t="s">
        <v>166</v>
      </c>
      <c r="E142" s="242" t="s">
        <v>171</v>
      </c>
      <c r="F142" s="243" t="s">
        <v>172</v>
      </c>
      <c r="G142" s="244" t="s">
        <v>173</v>
      </c>
      <c r="H142" s="245">
        <v>48</v>
      </c>
      <c r="I142" s="246"/>
      <c r="J142" s="247">
        <f>ROUND(I142*H142,2)</f>
        <v>0</v>
      </c>
      <c r="K142" s="243" t="s">
        <v>146</v>
      </c>
      <c r="L142" s="248"/>
      <c r="M142" s="249" t="s">
        <v>1</v>
      </c>
      <c r="N142" s="250" t="s">
        <v>41</v>
      </c>
      <c r="O142" s="82"/>
      <c r="P142" s="237">
        <f>O142*H142</f>
        <v>0</v>
      </c>
      <c r="Q142" s="237">
        <v>0.00010000000000000001</v>
      </c>
      <c r="R142" s="237">
        <f>Q142*H142</f>
        <v>0.0048000000000000004</v>
      </c>
      <c r="S142" s="237">
        <v>0</v>
      </c>
      <c r="T142" s="238">
        <f>S142*H142</f>
        <v>0</v>
      </c>
      <c r="AR142" s="239" t="s">
        <v>169</v>
      </c>
      <c r="AT142" s="239" t="s">
        <v>166</v>
      </c>
      <c r="AU142" s="239" t="s">
        <v>86</v>
      </c>
      <c r="AY142" s="13" t="s">
        <v>140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3" t="s">
        <v>86</v>
      </c>
      <c r="BK142" s="240">
        <f>ROUND(I142*H142,2)</f>
        <v>0</v>
      </c>
      <c r="BL142" s="13" t="s">
        <v>93</v>
      </c>
      <c r="BM142" s="239" t="s">
        <v>174</v>
      </c>
    </row>
    <row r="143" s="11" customFormat="1" ht="22.8" customHeight="1">
      <c r="B143" s="212"/>
      <c r="C143" s="213"/>
      <c r="D143" s="214" t="s">
        <v>74</v>
      </c>
      <c r="E143" s="226" t="s">
        <v>175</v>
      </c>
      <c r="F143" s="226" t="s">
        <v>176</v>
      </c>
      <c r="G143" s="213"/>
      <c r="H143" s="213"/>
      <c r="I143" s="216"/>
      <c r="J143" s="227">
        <f>BK143</f>
        <v>0</v>
      </c>
      <c r="K143" s="213"/>
      <c r="L143" s="218"/>
      <c r="M143" s="219"/>
      <c r="N143" s="220"/>
      <c r="O143" s="220"/>
      <c r="P143" s="221">
        <f>SUM(P144:P154)</f>
        <v>0</v>
      </c>
      <c r="Q143" s="220"/>
      <c r="R143" s="221">
        <f>SUM(R144:R154)</f>
        <v>0.73789199999999999</v>
      </c>
      <c r="S143" s="220"/>
      <c r="T143" s="222">
        <f>SUM(T144:T154)</f>
        <v>5.3200400000000005</v>
      </c>
      <c r="AR143" s="223" t="s">
        <v>79</v>
      </c>
      <c r="AT143" s="224" t="s">
        <v>74</v>
      </c>
      <c r="AU143" s="224" t="s">
        <v>79</v>
      </c>
      <c r="AY143" s="223" t="s">
        <v>140</v>
      </c>
      <c r="BK143" s="225">
        <f>SUM(BK144:BK154)</f>
        <v>0</v>
      </c>
    </row>
    <row r="144" s="1" customFormat="1" ht="24" customHeight="1">
      <c r="B144" s="34"/>
      <c r="C144" s="228" t="s">
        <v>175</v>
      </c>
      <c r="D144" s="228" t="s">
        <v>142</v>
      </c>
      <c r="E144" s="229" t="s">
        <v>177</v>
      </c>
      <c r="F144" s="230" t="s">
        <v>178</v>
      </c>
      <c r="G144" s="231" t="s">
        <v>151</v>
      </c>
      <c r="H144" s="232">
        <v>119.40000000000001</v>
      </c>
      <c r="I144" s="233"/>
      <c r="J144" s="234">
        <f>ROUND(I144*H144,2)</f>
        <v>0</v>
      </c>
      <c r="K144" s="230" t="s">
        <v>146</v>
      </c>
      <c r="L144" s="39"/>
      <c r="M144" s="235" t="s">
        <v>1</v>
      </c>
      <c r="N144" s="236" t="s">
        <v>41</v>
      </c>
      <c r="O144" s="82"/>
      <c r="P144" s="237">
        <f>O144*H144</f>
        <v>0</v>
      </c>
      <c r="Q144" s="237">
        <v>0.0061799999999999997</v>
      </c>
      <c r="R144" s="237">
        <f>Q144*H144</f>
        <v>0.73789199999999999</v>
      </c>
      <c r="S144" s="237">
        <v>0</v>
      </c>
      <c r="T144" s="238">
        <f>S144*H144</f>
        <v>0</v>
      </c>
      <c r="AR144" s="239" t="s">
        <v>93</v>
      </c>
      <c r="AT144" s="239" t="s">
        <v>142</v>
      </c>
      <c r="AU144" s="239" t="s">
        <v>86</v>
      </c>
      <c r="AY144" s="13" t="s">
        <v>140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3" t="s">
        <v>86</v>
      </c>
      <c r="BK144" s="240">
        <f>ROUND(I144*H144,2)</f>
        <v>0</v>
      </c>
      <c r="BL144" s="13" t="s">
        <v>93</v>
      </c>
      <c r="BM144" s="239" t="s">
        <v>179</v>
      </c>
    </row>
    <row r="145" s="1" customFormat="1" ht="24" customHeight="1">
      <c r="B145" s="34"/>
      <c r="C145" s="228" t="s">
        <v>180</v>
      </c>
      <c r="D145" s="228" t="s">
        <v>142</v>
      </c>
      <c r="E145" s="229" t="s">
        <v>181</v>
      </c>
      <c r="F145" s="230" t="s">
        <v>182</v>
      </c>
      <c r="G145" s="231" t="s">
        <v>173</v>
      </c>
      <c r="H145" s="232">
        <v>48</v>
      </c>
      <c r="I145" s="233"/>
      <c r="J145" s="234">
        <f>ROUND(I145*H145,2)</f>
        <v>0</v>
      </c>
      <c r="K145" s="230" t="s">
        <v>146</v>
      </c>
      <c r="L145" s="39"/>
      <c r="M145" s="235" t="s">
        <v>1</v>
      </c>
      <c r="N145" s="236" t="s">
        <v>41</v>
      </c>
      <c r="O145" s="82"/>
      <c r="P145" s="237">
        <f>O145*H145</f>
        <v>0</v>
      </c>
      <c r="Q145" s="237">
        <v>0</v>
      </c>
      <c r="R145" s="237">
        <f>Q145*H145</f>
        <v>0</v>
      </c>
      <c r="S145" s="237">
        <v>0.012</v>
      </c>
      <c r="T145" s="238">
        <f>S145*H145</f>
        <v>0.57600000000000007</v>
      </c>
      <c r="AR145" s="239" t="s">
        <v>93</v>
      </c>
      <c r="AT145" s="239" t="s">
        <v>142</v>
      </c>
      <c r="AU145" s="239" t="s">
        <v>86</v>
      </c>
      <c r="AY145" s="13" t="s">
        <v>140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3" t="s">
        <v>86</v>
      </c>
      <c r="BK145" s="240">
        <f>ROUND(I145*H145,2)</f>
        <v>0</v>
      </c>
      <c r="BL145" s="13" t="s">
        <v>93</v>
      </c>
      <c r="BM145" s="239" t="s">
        <v>183</v>
      </c>
    </row>
    <row r="146" s="1" customFormat="1" ht="24" customHeight="1">
      <c r="B146" s="34"/>
      <c r="C146" s="228" t="s">
        <v>184</v>
      </c>
      <c r="D146" s="228" t="s">
        <v>142</v>
      </c>
      <c r="E146" s="229" t="s">
        <v>185</v>
      </c>
      <c r="F146" s="230" t="s">
        <v>186</v>
      </c>
      <c r="G146" s="231" t="s">
        <v>151</v>
      </c>
      <c r="H146" s="232">
        <v>51.840000000000003</v>
      </c>
      <c r="I146" s="233"/>
      <c r="J146" s="234">
        <f>ROUND(I146*H146,2)</f>
        <v>0</v>
      </c>
      <c r="K146" s="230" t="s">
        <v>146</v>
      </c>
      <c r="L146" s="39"/>
      <c r="M146" s="235" t="s">
        <v>1</v>
      </c>
      <c r="N146" s="236" t="s">
        <v>41</v>
      </c>
      <c r="O146" s="82"/>
      <c r="P146" s="237">
        <f>O146*H146</f>
        <v>0</v>
      </c>
      <c r="Q146" s="237">
        <v>0</v>
      </c>
      <c r="R146" s="237">
        <f>Q146*H146</f>
        <v>0</v>
      </c>
      <c r="S146" s="237">
        <v>0.053999999999999999</v>
      </c>
      <c r="T146" s="238">
        <f>S146*H146</f>
        <v>2.7993600000000001</v>
      </c>
      <c r="AR146" s="239" t="s">
        <v>93</v>
      </c>
      <c r="AT146" s="239" t="s">
        <v>142</v>
      </c>
      <c r="AU146" s="239" t="s">
        <v>86</v>
      </c>
      <c r="AY146" s="13" t="s">
        <v>140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3" t="s">
        <v>86</v>
      </c>
      <c r="BK146" s="240">
        <f>ROUND(I146*H146,2)</f>
        <v>0</v>
      </c>
      <c r="BL146" s="13" t="s">
        <v>93</v>
      </c>
      <c r="BM146" s="239" t="s">
        <v>187</v>
      </c>
    </row>
    <row r="147" s="1" customFormat="1" ht="16.5" customHeight="1">
      <c r="B147" s="34"/>
      <c r="C147" s="228" t="s">
        <v>188</v>
      </c>
      <c r="D147" s="228" t="s">
        <v>142</v>
      </c>
      <c r="E147" s="229" t="s">
        <v>189</v>
      </c>
      <c r="F147" s="230" t="s">
        <v>190</v>
      </c>
      <c r="G147" s="231" t="s">
        <v>173</v>
      </c>
      <c r="H147" s="232">
        <v>2</v>
      </c>
      <c r="I147" s="233"/>
      <c r="J147" s="234">
        <f>ROUND(I147*H147,2)</f>
        <v>0</v>
      </c>
      <c r="K147" s="230" t="s">
        <v>146</v>
      </c>
      <c r="L147" s="39"/>
      <c r="M147" s="235" t="s">
        <v>1</v>
      </c>
      <c r="N147" s="236" t="s">
        <v>41</v>
      </c>
      <c r="O147" s="82"/>
      <c r="P147" s="237">
        <f>O147*H147</f>
        <v>0</v>
      </c>
      <c r="Q147" s="237">
        <v>0</v>
      </c>
      <c r="R147" s="237">
        <f>Q147*H147</f>
        <v>0</v>
      </c>
      <c r="S147" s="237">
        <v>0.0040000000000000001</v>
      </c>
      <c r="T147" s="238">
        <f>S147*H147</f>
        <v>0.0080000000000000002</v>
      </c>
      <c r="AR147" s="239" t="s">
        <v>93</v>
      </c>
      <c r="AT147" s="239" t="s">
        <v>142</v>
      </c>
      <c r="AU147" s="239" t="s">
        <v>86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93</v>
      </c>
      <c r="BM147" s="239" t="s">
        <v>191</v>
      </c>
    </row>
    <row r="148" s="1" customFormat="1" ht="16.5" customHeight="1">
      <c r="B148" s="34"/>
      <c r="C148" s="228" t="s">
        <v>192</v>
      </c>
      <c r="D148" s="228" t="s">
        <v>142</v>
      </c>
      <c r="E148" s="229" t="s">
        <v>193</v>
      </c>
      <c r="F148" s="230" t="s">
        <v>194</v>
      </c>
      <c r="G148" s="231" t="s">
        <v>173</v>
      </c>
      <c r="H148" s="232">
        <v>4</v>
      </c>
      <c r="I148" s="233"/>
      <c r="J148" s="234">
        <f>ROUND(I148*H148,2)</f>
        <v>0</v>
      </c>
      <c r="K148" s="230" t="s">
        <v>146</v>
      </c>
      <c r="L148" s="39"/>
      <c r="M148" s="235" t="s">
        <v>1</v>
      </c>
      <c r="N148" s="236" t="s">
        <v>41</v>
      </c>
      <c r="O148" s="82"/>
      <c r="P148" s="237">
        <f>O148*H148</f>
        <v>0</v>
      </c>
      <c r="Q148" s="237">
        <v>0</v>
      </c>
      <c r="R148" s="237">
        <f>Q148*H148</f>
        <v>0</v>
      </c>
      <c r="S148" s="237">
        <v>0.0060000000000000001</v>
      </c>
      <c r="T148" s="238">
        <f>S148*H148</f>
        <v>0.024</v>
      </c>
      <c r="AR148" s="239" t="s">
        <v>93</v>
      </c>
      <c r="AT148" s="239" t="s">
        <v>142</v>
      </c>
      <c r="AU148" s="239" t="s">
        <v>86</v>
      </c>
      <c r="AY148" s="13" t="s">
        <v>140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3" t="s">
        <v>86</v>
      </c>
      <c r="BK148" s="240">
        <f>ROUND(I148*H148,2)</f>
        <v>0</v>
      </c>
      <c r="BL148" s="13" t="s">
        <v>93</v>
      </c>
      <c r="BM148" s="239" t="s">
        <v>195</v>
      </c>
    </row>
    <row r="149" s="1" customFormat="1" ht="16.5" customHeight="1">
      <c r="B149" s="34"/>
      <c r="C149" s="228" t="s">
        <v>196</v>
      </c>
      <c r="D149" s="228" t="s">
        <v>142</v>
      </c>
      <c r="E149" s="229" t="s">
        <v>197</v>
      </c>
      <c r="F149" s="230" t="s">
        <v>198</v>
      </c>
      <c r="G149" s="231" t="s">
        <v>151</v>
      </c>
      <c r="H149" s="232">
        <v>28.98</v>
      </c>
      <c r="I149" s="233"/>
      <c r="J149" s="234">
        <f>ROUND(I149*H149,2)</f>
        <v>0</v>
      </c>
      <c r="K149" s="230" t="s">
        <v>146</v>
      </c>
      <c r="L149" s="39"/>
      <c r="M149" s="235" t="s">
        <v>1</v>
      </c>
      <c r="N149" s="236" t="s">
        <v>41</v>
      </c>
      <c r="O149" s="82"/>
      <c r="P149" s="237">
        <f>O149*H149</f>
        <v>0</v>
      </c>
      <c r="Q149" s="237">
        <v>0</v>
      </c>
      <c r="R149" s="237">
        <f>Q149*H149</f>
        <v>0</v>
      </c>
      <c r="S149" s="237">
        <v>0.066000000000000003</v>
      </c>
      <c r="T149" s="238">
        <f>S149*H149</f>
        <v>1.9126800000000002</v>
      </c>
      <c r="AR149" s="239" t="s">
        <v>93</v>
      </c>
      <c r="AT149" s="239" t="s">
        <v>142</v>
      </c>
      <c r="AU149" s="239" t="s">
        <v>86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93</v>
      </c>
      <c r="BM149" s="239" t="s">
        <v>199</v>
      </c>
    </row>
    <row r="150" s="1" customFormat="1" ht="24" customHeight="1">
      <c r="B150" s="34"/>
      <c r="C150" s="228" t="s">
        <v>200</v>
      </c>
      <c r="D150" s="228" t="s">
        <v>142</v>
      </c>
      <c r="E150" s="229" t="s">
        <v>201</v>
      </c>
      <c r="F150" s="230" t="s">
        <v>202</v>
      </c>
      <c r="G150" s="231" t="s">
        <v>203</v>
      </c>
      <c r="H150" s="232">
        <v>5.5419999999999998</v>
      </c>
      <c r="I150" s="233"/>
      <c r="J150" s="234">
        <f>ROUND(I150*H150,2)</f>
        <v>0</v>
      </c>
      <c r="K150" s="230" t="s">
        <v>146</v>
      </c>
      <c r="L150" s="39"/>
      <c r="M150" s="235" t="s">
        <v>1</v>
      </c>
      <c r="N150" s="236" t="s">
        <v>41</v>
      </c>
      <c r="O150" s="82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AR150" s="239" t="s">
        <v>93</v>
      </c>
      <c r="AT150" s="239" t="s">
        <v>142</v>
      </c>
      <c r="AU150" s="239" t="s">
        <v>86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93</v>
      </c>
      <c r="BM150" s="239" t="s">
        <v>204</v>
      </c>
    </row>
    <row r="151" s="1" customFormat="1" ht="24" customHeight="1">
      <c r="B151" s="34"/>
      <c r="C151" s="228" t="s">
        <v>205</v>
      </c>
      <c r="D151" s="228" t="s">
        <v>142</v>
      </c>
      <c r="E151" s="229" t="s">
        <v>206</v>
      </c>
      <c r="F151" s="230" t="s">
        <v>207</v>
      </c>
      <c r="G151" s="231" t="s">
        <v>203</v>
      </c>
      <c r="H151" s="232">
        <v>11.084</v>
      </c>
      <c r="I151" s="233"/>
      <c r="J151" s="234">
        <f>ROUND(I151*H151,2)</f>
        <v>0</v>
      </c>
      <c r="K151" s="230" t="s">
        <v>146</v>
      </c>
      <c r="L151" s="39"/>
      <c r="M151" s="235" t="s">
        <v>1</v>
      </c>
      <c r="N151" s="236" t="s">
        <v>41</v>
      </c>
      <c r="O151" s="82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AR151" s="239" t="s">
        <v>93</v>
      </c>
      <c r="AT151" s="239" t="s">
        <v>142</v>
      </c>
      <c r="AU151" s="239" t="s">
        <v>86</v>
      </c>
      <c r="AY151" s="13" t="s">
        <v>140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3" t="s">
        <v>86</v>
      </c>
      <c r="BK151" s="240">
        <f>ROUND(I151*H151,2)</f>
        <v>0</v>
      </c>
      <c r="BL151" s="13" t="s">
        <v>93</v>
      </c>
      <c r="BM151" s="239" t="s">
        <v>208</v>
      </c>
    </row>
    <row r="152" s="1" customFormat="1" ht="16.5" customHeight="1">
      <c r="B152" s="34"/>
      <c r="C152" s="228" t="s">
        <v>209</v>
      </c>
      <c r="D152" s="228" t="s">
        <v>142</v>
      </c>
      <c r="E152" s="229" t="s">
        <v>210</v>
      </c>
      <c r="F152" s="230" t="s">
        <v>211</v>
      </c>
      <c r="G152" s="231" t="s">
        <v>203</v>
      </c>
      <c r="H152" s="232">
        <v>5.5419999999999998</v>
      </c>
      <c r="I152" s="233"/>
      <c r="J152" s="234">
        <f>ROUND(I152*H152,2)</f>
        <v>0</v>
      </c>
      <c r="K152" s="230" t="s">
        <v>146</v>
      </c>
      <c r="L152" s="39"/>
      <c r="M152" s="235" t="s">
        <v>1</v>
      </c>
      <c r="N152" s="236" t="s">
        <v>41</v>
      </c>
      <c r="O152" s="82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AR152" s="239" t="s">
        <v>93</v>
      </c>
      <c r="AT152" s="239" t="s">
        <v>142</v>
      </c>
      <c r="AU152" s="239" t="s">
        <v>86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93</v>
      </c>
      <c r="BM152" s="239" t="s">
        <v>212</v>
      </c>
    </row>
    <row r="153" s="1" customFormat="1" ht="24" customHeight="1">
      <c r="B153" s="34"/>
      <c r="C153" s="228" t="s">
        <v>213</v>
      </c>
      <c r="D153" s="228" t="s">
        <v>142</v>
      </c>
      <c r="E153" s="229" t="s">
        <v>214</v>
      </c>
      <c r="F153" s="230" t="s">
        <v>215</v>
      </c>
      <c r="G153" s="231" t="s">
        <v>203</v>
      </c>
      <c r="H153" s="232">
        <v>144.09200000000001</v>
      </c>
      <c r="I153" s="233"/>
      <c r="J153" s="234">
        <f>ROUND(I153*H153,2)</f>
        <v>0</v>
      </c>
      <c r="K153" s="230" t="s">
        <v>146</v>
      </c>
      <c r="L153" s="39"/>
      <c r="M153" s="235" t="s">
        <v>1</v>
      </c>
      <c r="N153" s="236" t="s">
        <v>41</v>
      </c>
      <c r="O153" s="82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AR153" s="239" t="s">
        <v>93</v>
      </c>
      <c r="AT153" s="239" t="s">
        <v>142</v>
      </c>
      <c r="AU153" s="239" t="s">
        <v>86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93</v>
      </c>
      <c r="BM153" s="239" t="s">
        <v>216</v>
      </c>
    </row>
    <row r="154" s="1" customFormat="1" ht="24" customHeight="1">
      <c r="B154" s="34"/>
      <c r="C154" s="228" t="s">
        <v>217</v>
      </c>
      <c r="D154" s="228" t="s">
        <v>142</v>
      </c>
      <c r="E154" s="229" t="s">
        <v>218</v>
      </c>
      <c r="F154" s="230" t="s">
        <v>219</v>
      </c>
      <c r="G154" s="231" t="s">
        <v>203</v>
      </c>
      <c r="H154" s="232">
        <v>5.5419999999999998</v>
      </c>
      <c r="I154" s="233"/>
      <c r="J154" s="234">
        <f>ROUND(I154*H154,2)</f>
        <v>0</v>
      </c>
      <c r="K154" s="230" t="s">
        <v>146</v>
      </c>
      <c r="L154" s="39"/>
      <c r="M154" s="235" t="s">
        <v>1</v>
      </c>
      <c r="N154" s="236" t="s">
        <v>41</v>
      </c>
      <c r="O154" s="82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AR154" s="239" t="s">
        <v>93</v>
      </c>
      <c r="AT154" s="239" t="s">
        <v>142</v>
      </c>
      <c r="AU154" s="239" t="s">
        <v>86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93</v>
      </c>
      <c r="BM154" s="239" t="s">
        <v>220</v>
      </c>
    </row>
    <row r="155" s="11" customFormat="1" ht="22.8" customHeight="1">
      <c r="B155" s="212"/>
      <c r="C155" s="213"/>
      <c r="D155" s="214" t="s">
        <v>74</v>
      </c>
      <c r="E155" s="226" t="s">
        <v>221</v>
      </c>
      <c r="F155" s="226" t="s">
        <v>222</v>
      </c>
      <c r="G155" s="213"/>
      <c r="H155" s="213"/>
      <c r="I155" s="216"/>
      <c r="J155" s="227">
        <f>BK155</f>
        <v>0</v>
      </c>
      <c r="K155" s="213"/>
      <c r="L155" s="218"/>
      <c r="M155" s="219"/>
      <c r="N155" s="220"/>
      <c r="O155" s="220"/>
      <c r="P155" s="221">
        <f>P156</f>
        <v>0</v>
      </c>
      <c r="Q155" s="220"/>
      <c r="R155" s="221">
        <f>R156</f>
        <v>0</v>
      </c>
      <c r="S155" s="220"/>
      <c r="T155" s="222">
        <f>T156</f>
        <v>0</v>
      </c>
      <c r="AR155" s="223" t="s">
        <v>79</v>
      </c>
      <c r="AT155" s="224" t="s">
        <v>74</v>
      </c>
      <c r="AU155" s="224" t="s">
        <v>79</v>
      </c>
      <c r="AY155" s="223" t="s">
        <v>140</v>
      </c>
      <c r="BK155" s="225">
        <f>BK156</f>
        <v>0</v>
      </c>
    </row>
    <row r="156" s="1" customFormat="1" ht="24" customHeight="1">
      <c r="B156" s="34"/>
      <c r="C156" s="228" t="s">
        <v>7</v>
      </c>
      <c r="D156" s="228" t="s">
        <v>142</v>
      </c>
      <c r="E156" s="229" t="s">
        <v>223</v>
      </c>
      <c r="F156" s="230" t="s">
        <v>224</v>
      </c>
      <c r="G156" s="231" t="s">
        <v>203</v>
      </c>
      <c r="H156" s="232">
        <v>4.7130000000000001</v>
      </c>
      <c r="I156" s="233"/>
      <c r="J156" s="234">
        <f>ROUND(I156*H156,2)</f>
        <v>0</v>
      </c>
      <c r="K156" s="230" t="s">
        <v>146</v>
      </c>
      <c r="L156" s="39"/>
      <c r="M156" s="235" t="s">
        <v>1</v>
      </c>
      <c r="N156" s="236" t="s">
        <v>41</v>
      </c>
      <c r="O156" s="82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AR156" s="239" t="s">
        <v>93</v>
      </c>
      <c r="AT156" s="239" t="s">
        <v>142</v>
      </c>
      <c r="AU156" s="239" t="s">
        <v>86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93</v>
      </c>
      <c r="BM156" s="239" t="s">
        <v>225</v>
      </c>
    </row>
    <row r="157" s="11" customFormat="1" ht="25.92" customHeight="1">
      <c r="B157" s="212"/>
      <c r="C157" s="213"/>
      <c r="D157" s="214" t="s">
        <v>74</v>
      </c>
      <c r="E157" s="215" t="s">
        <v>226</v>
      </c>
      <c r="F157" s="215" t="s">
        <v>227</v>
      </c>
      <c r="G157" s="213"/>
      <c r="H157" s="213"/>
      <c r="I157" s="216"/>
      <c r="J157" s="217">
        <f>BK157</f>
        <v>0</v>
      </c>
      <c r="K157" s="213"/>
      <c r="L157" s="218"/>
      <c r="M157" s="219"/>
      <c r="N157" s="220"/>
      <c r="O157" s="220"/>
      <c r="P157" s="221">
        <f>P158+P162+P169+P173</f>
        <v>0</v>
      </c>
      <c r="Q157" s="220"/>
      <c r="R157" s="221">
        <f>R158+R162+R169+R173</f>
        <v>5.0450010000000001</v>
      </c>
      <c r="S157" s="220"/>
      <c r="T157" s="222">
        <f>T158+T162+T169+T173</f>
        <v>0.22176000000000001</v>
      </c>
      <c r="AR157" s="223" t="s">
        <v>86</v>
      </c>
      <c r="AT157" s="224" t="s">
        <v>74</v>
      </c>
      <c r="AU157" s="224" t="s">
        <v>75</v>
      </c>
      <c r="AY157" s="223" t="s">
        <v>140</v>
      </c>
      <c r="BK157" s="225">
        <f>BK158+BK162+BK169+BK173</f>
        <v>0</v>
      </c>
    </row>
    <row r="158" s="11" customFormat="1" ht="22.8" customHeight="1">
      <c r="B158" s="212"/>
      <c r="C158" s="213"/>
      <c r="D158" s="214" t="s">
        <v>74</v>
      </c>
      <c r="E158" s="226" t="s">
        <v>228</v>
      </c>
      <c r="F158" s="226" t="s">
        <v>229</v>
      </c>
      <c r="G158" s="213"/>
      <c r="H158" s="213"/>
      <c r="I158" s="216"/>
      <c r="J158" s="227">
        <f>BK158</f>
        <v>0</v>
      </c>
      <c r="K158" s="213"/>
      <c r="L158" s="218"/>
      <c r="M158" s="219"/>
      <c r="N158" s="220"/>
      <c r="O158" s="220"/>
      <c r="P158" s="221">
        <f>SUM(P159:P161)</f>
        <v>0</v>
      </c>
      <c r="Q158" s="220"/>
      <c r="R158" s="221">
        <f>SUM(R159:R161)</f>
        <v>0.06336</v>
      </c>
      <c r="S158" s="220"/>
      <c r="T158" s="222">
        <f>SUM(T159:T161)</f>
        <v>0.07776000000000001</v>
      </c>
      <c r="AR158" s="223" t="s">
        <v>86</v>
      </c>
      <c r="AT158" s="224" t="s">
        <v>74</v>
      </c>
      <c r="AU158" s="224" t="s">
        <v>79</v>
      </c>
      <c r="AY158" s="223" t="s">
        <v>140</v>
      </c>
      <c r="BK158" s="225">
        <f>SUM(BK159:BK161)</f>
        <v>0</v>
      </c>
    </row>
    <row r="159" s="1" customFormat="1" ht="24" customHeight="1">
      <c r="B159" s="34"/>
      <c r="C159" s="228" t="s">
        <v>230</v>
      </c>
      <c r="D159" s="228" t="s">
        <v>142</v>
      </c>
      <c r="E159" s="229" t="s">
        <v>231</v>
      </c>
      <c r="F159" s="230" t="s">
        <v>232</v>
      </c>
      <c r="G159" s="231" t="s">
        <v>155</v>
      </c>
      <c r="H159" s="232">
        <v>57.600000000000001</v>
      </c>
      <c r="I159" s="233"/>
      <c r="J159" s="234">
        <f>ROUND(I159*H159,2)</f>
        <v>0</v>
      </c>
      <c r="K159" s="230" t="s">
        <v>146</v>
      </c>
      <c r="L159" s="39"/>
      <c r="M159" s="235" t="s">
        <v>1</v>
      </c>
      <c r="N159" s="236" t="s">
        <v>41</v>
      </c>
      <c r="O159" s="82"/>
      <c r="P159" s="237">
        <f>O159*H159</f>
        <v>0</v>
      </c>
      <c r="Q159" s="237">
        <v>0.0011000000000000001</v>
      </c>
      <c r="R159" s="237">
        <f>Q159*H159</f>
        <v>0.06336</v>
      </c>
      <c r="S159" s="237">
        <v>0</v>
      </c>
      <c r="T159" s="238">
        <f>S159*H159</f>
        <v>0</v>
      </c>
      <c r="AR159" s="239" t="s">
        <v>205</v>
      </c>
      <c r="AT159" s="239" t="s">
        <v>142</v>
      </c>
      <c r="AU159" s="239" t="s">
        <v>86</v>
      </c>
      <c r="AY159" s="13" t="s">
        <v>140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3" t="s">
        <v>86</v>
      </c>
      <c r="BK159" s="240">
        <f>ROUND(I159*H159,2)</f>
        <v>0</v>
      </c>
      <c r="BL159" s="13" t="s">
        <v>205</v>
      </c>
      <c r="BM159" s="239" t="s">
        <v>233</v>
      </c>
    </row>
    <row r="160" s="1" customFormat="1" ht="24" customHeight="1">
      <c r="B160" s="34"/>
      <c r="C160" s="228" t="s">
        <v>234</v>
      </c>
      <c r="D160" s="228" t="s">
        <v>142</v>
      </c>
      <c r="E160" s="229" t="s">
        <v>235</v>
      </c>
      <c r="F160" s="230" t="s">
        <v>236</v>
      </c>
      <c r="G160" s="231" t="s">
        <v>155</v>
      </c>
      <c r="H160" s="232">
        <v>57.600000000000001</v>
      </c>
      <c r="I160" s="233"/>
      <c r="J160" s="234">
        <f>ROUND(I160*H160,2)</f>
        <v>0</v>
      </c>
      <c r="K160" s="230" t="s">
        <v>146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</v>
      </c>
      <c r="R160" s="237">
        <f>Q160*H160</f>
        <v>0</v>
      </c>
      <c r="S160" s="237">
        <v>0.0013500000000000001</v>
      </c>
      <c r="T160" s="238">
        <f>S160*H160</f>
        <v>0.07776000000000001</v>
      </c>
      <c r="AR160" s="239" t="s">
        <v>205</v>
      </c>
      <c r="AT160" s="239" t="s">
        <v>142</v>
      </c>
      <c r="AU160" s="239" t="s">
        <v>86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205</v>
      </c>
      <c r="BM160" s="239" t="s">
        <v>237</v>
      </c>
    </row>
    <row r="161" s="1" customFormat="1" ht="24" customHeight="1">
      <c r="B161" s="34"/>
      <c r="C161" s="228" t="s">
        <v>238</v>
      </c>
      <c r="D161" s="228" t="s">
        <v>142</v>
      </c>
      <c r="E161" s="229" t="s">
        <v>239</v>
      </c>
      <c r="F161" s="230" t="s">
        <v>240</v>
      </c>
      <c r="G161" s="231" t="s">
        <v>203</v>
      </c>
      <c r="H161" s="232">
        <v>0.063</v>
      </c>
      <c r="I161" s="233"/>
      <c r="J161" s="234">
        <f>ROUND(I161*H161,2)</f>
        <v>0</v>
      </c>
      <c r="K161" s="230" t="s">
        <v>146</v>
      </c>
      <c r="L161" s="39"/>
      <c r="M161" s="235" t="s">
        <v>1</v>
      </c>
      <c r="N161" s="236" t="s">
        <v>41</v>
      </c>
      <c r="O161" s="82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AR161" s="239" t="s">
        <v>205</v>
      </c>
      <c r="AT161" s="239" t="s">
        <v>142</v>
      </c>
      <c r="AU161" s="239" t="s">
        <v>86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205</v>
      </c>
      <c r="BM161" s="239" t="s">
        <v>241</v>
      </c>
    </row>
    <row r="162" s="11" customFormat="1" ht="22.8" customHeight="1">
      <c r="B162" s="212"/>
      <c r="C162" s="213"/>
      <c r="D162" s="214" t="s">
        <v>74</v>
      </c>
      <c r="E162" s="226" t="s">
        <v>242</v>
      </c>
      <c r="F162" s="226" t="s">
        <v>243</v>
      </c>
      <c r="G162" s="213"/>
      <c r="H162" s="213"/>
      <c r="I162" s="216"/>
      <c r="J162" s="227">
        <f>BK162</f>
        <v>0</v>
      </c>
      <c r="K162" s="213"/>
      <c r="L162" s="218"/>
      <c r="M162" s="219"/>
      <c r="N162" s="220"/>
      <c r="O162" s="220"/>
      <c r="P162" s="221">
        <f>SUM(P163:P168)</f>
        <v>0</v>
      </c>
      <c r="Q162" s="220"/>
      <c r="R162" s="221">
        <f>SUM(R163:R168)</f>
        <v>2.658528</v>
      </c>
      <c r="S162" s="220"/>
      <c r="T162" s="222">
        <f>SUM(T163:T168)</f>
        <v>0.14400000000000002</v>
      </c>
      <c r="AR162" s="223" t="s">
        <v>86</v>
      </c>
      <c r="AT162" s="224" t="s">
        <v>74</v>
      </c>
      <c r="AU162" s="224" t="s">
        <v>79</v>
      </c>
      <c r="AY162" s="223" t="s">
        <v>140</v>
      </c>
      <c r="BK162" s="225">
        <f>SUM(BK163:BK168)</f>
        <v>0</v>
      </c>
    </row>
    <row r="163" s="1" customFormat="1" ht="24" customHeight="1">
      <c r="B163" s="34"/>
      <c r="C163" s="228" t="s">
        <v>244</v>
      </c>
      <c r="D163" s="228" t="s">
        <v>142</v>
      </c>
      <c r="E163" s="229" t="s">
        <v>245</v>
      </c>
      <c r="F163" s="230" t="s">
        <v>246</v>
      </c>
      <c r="G163" s="231" t="s">
        <v>155</v>
      </c>
      <c r="H163" s="232">
        <v>158.40000000000001</v>
      </c>
      <c r="I163" s="233"/>
      <c r="J163" s="234">
        <f>ROUND(I163*H163,2)</f>
        <v>0</v>
      </c>
      <c r="K163" s="230" t="s">
        <v>1</v>
      </c>
      <c r="L163" s="39"/>
      <c r="M163" s="235" t="s">
        <v>1</v>
      </c>
      <c r="N163" s="236" t="s">
        <v>41</v>
      </c>
      <c r="O163" s="82"/>
      <c r="P163" s="237">
        <f>O163*H163</f>
        <v>0</v>
      </c>
      <c r="Q163" s="237">
        <v>0.00021000000000000001</v>
      </c>
      <c r="R163" s="237">
        <f>Q163*H163</f>
        <v>0.033264000000000002</v>
      </c>
      <c r="S163" s="237">
        <v>0</v>
      </c>
      <c r="T163" s="238">
        <f>S163*H163</f>
        <v>0</v>
      </c>
      <c r="AR163" s="239" t="s">
        <v>205</v>
      </c>
      <c r="AT163" s="239" t="s">
        <v>142</v>
      </c>
      <c r="AU163" s="239" t="s">
        <v>86</v>
      </c>
      <c r="AY163" s="13" t="s">
        <v>140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3" t="s">
        <v>86</v>
      </c>
      <c r="BK163" s="240">
        <f>ROUND(I163*H163,2)</f>
        <v>0</v>
      </c>
      <c r="BL163" s="13" t="s">
        <v>205</v>
      </c>
      <c r="BM163" s="239" t="s">
        <v>247</v>
      </c>
    </row>
    <row r="164" s="1" customFormat="1" ht="36" customHeight="1">
      <c r="B164" s="34"/>
      <c r="C164" s="241" t="s">
        <v>248</v>
      </c>
      <c r="D164" s="241" t="s">
        <v>166</v>
      </c>
      <c r="E164" s="242" t="s">
        <v>249</v>
      </c>
      <c r="F164" s="243" t="s">
        <v>250</v>
      </c>
      <c r="G164" s="244" t="s">
        <v>155</v>
      </c>
      <c r="H164" s="245">
        <v>166.31999999999999</v>
      </c>
      <c r="I164" s="246"/>
      <c r="J164" s="247">
        <f>ROUND(I164*H164,2)</f>
        <v>0</v>
      </c>
      <c r="K164" s="243" t="s">
        <v>146</v>
      </c>
      <c r="L164" s="248"/>
      <c r="M164" s="249" t="s">
        <v>1</v>
      </c>
      <c r="N164" s="250" t="s">
        <v>41</v>
      </c>
      <c r="O164" s="82"/>
      <c r="P164" s="237">
        <f>O164*H164</f>
        <v>0</v>
      </c>
      <c r="Q164" s="237">
        <v>0.00010000000000000001</v>
      </c>
      <c r="R164" s="237">
        <f>Q164*H164</f>
        <v>0.016632000000000001</v>
      </c>
      <c r="S164" s="237">
        <v>0</v>
      </c>
      <c r="T164" s="238">
        <f>S164*H164</f>
        <v>0</v>
      </c>
      <c r="AR164" s="239" t="s">
        <v>251</v>
      </c>
      <c r="AT164" s="239" t="s">
        <v>166</v>
      </c>
      <c r="AU164" s="239" t="s">
        <v>86</v>
      </c>
      <c r="AY164" s="13" t="s">
        <v>140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3" t="s">
        <v>86</v>
      </c>
      <c r="BK164" s="240">
        <f>ROUND(I164*H164,2)</f>
        <v>0</v>
      </c>
      <c r="BL164" s="13" t="s">
        <v>205</v>
      </c>
      <c r="BM164" s="239" t="s">
        <v>252</v>
      </c>
    </row>
    <row r="165" s="1" customFormat="1" ht="36" customHeight="1">
      <c r="B165" s="34"/>
      <c r="C165" s="241" t="s">
        <v>253</v>
      </c>
      <c r="D165" s="241" t="s">
        <v>166</v>
      </c>
      <c r="E165" s="242" t="s">
        <v>254</v>
      </c>
      <c r="F165" s="243" t="s">
        <v>255</v>
      </c>
      <c r="G165" s="244" t="s">
        <v>155</v>
      </c>
      <c r="H165" s="245">
        <v>166.31999999999999</v>
      </c>
      <c r="I165" s="246"/>
      <c r="J165" s="247">
        <f>ROUND(I165*H165,2)</f>
        <v>0</v>
      </c>
      <c r="K165" s="243" t="s">
        <v>146</v>
      </c>
      <c r="L165" s="248"/>
      <c r="M165" s="249" t="s">
        <v>1</v>
      </c>
      <c r="N165" s="250" t="s">
        <v>41</v>
      </c>
      <c r="O165" s="82"/>
      <c r="P165" s="237">
        <f>O165*H165</f>
        <v>0</v>
      </c>
      <c r="Q165" s="237">
        <v>0.00010000000000000001</v>
      </c>
      <c r="R165" s="237">
        <f>Q165*H165</f>
        <v>0.016632000000000001</v>
      </c>
      <c r="S165" s="237">
        <v>0</v>
      </c>
      <c r="T165" s="238">
        <f>S165*H165</f>
        <v>0</v>
      </c>
      <c r="AR165" s="239" t="s">
        <v>251</v>
      </c>
      <c r="AT165" s="239" t="s">
        <v>166</v>
      </c>
      <c r="AU165" s="239" t="s">
        <v>86</v>
      </c>
      <c r="AY165" s="13" t="s">
        <v>140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3" t="s">
        <v>86</v>
      </c>
      <c r="BK165" s="240">
        <f>ROUND(I165*H165,2)</f>
        <v>0</v>
      </c>
      <c r="BL165" s="13" t="s">
        <v>205</v>
      </c>
      <c r="BM165" s="239" t="s">
        <v>256</v>
      </c>
    </row>
    <row r="166" s="1" customFormat="1" ht="24" customHeight="1">
      <c r="B166" s="34"/>
      <c r="C166" s="241" t="s">
        <v>257</v>
      </c>
      <c r="D166" s="241" t="s">
        <v>166</v>
      </c>
      <c r="E166" s="242" t="s">
        <v>258</v>
      </c>
      <c r="F166" s="243" t="s">
        <v>259</v>
      </c>
      <c r="G166" s="244" t="s">
        <v>173</v>
      </c>
      <c r="H166" s="245">
        <v>24</v>
      </c>
      <c r="I166" s="246"/>
      <c r="J166" s="247">
        <f>ROUND(I166*H166,2)</f>
        <v>0</v>
      </c>
      <c r="K166" s="243" t="s">
        <v>1</v>
      </c>
      <c r="L166" s="248"/>
      <c r="M166" s="249" t="s">
        <v>1</v>
      </c>
      <c r="N166" s="250" t="s">
        <v>41</v>
      </c>
      <c r="O166" s="82"/>
      <c r="P166" s="237">
        <f>O166*H166</f>
        <v>0</v>
      </c>
      <c r="Q166" s="237">
        <v>0.108</v>
      </c>
      <c r="R166" s="237">
        <f>Q166*H166</f>
        <v>2.5920000000000001</v>
      </c>
      <c r="S166" s="237">
        <v>0</v>
      </c>
      <c r="T166" s="238">
        <f>S166*H166</f>
        <v>0</v>
      </c>
      <c r="AR166" s="239" t="s">
        <v>251</v>
      </c>
      <c r="AT166" s="239" t="s">
        <v>166</v>
      </c>
      <c r="AU166" s="239" t="s">
        <v>86</v>
      </c>
      <c r="AY166" s="13" t="s">
        <v>140</v>
      </c>
      <c r="BE166" s="240">
        <f>IF(N166="základná",J166,0)</f>
        <v>0</v>
      </c>
      <c r="BF166" s="240">
        <f>IF(N166="znížená",J166,0)</f>
        <v>0</v>
      </c>
      <c r="BG166" s="240">
        <f>IF(N166="zákl. prenesená",J166,0)</f>
        <v>0</v>
      </c>
      <c r="BH166" s="240">
        <f>IF(N166="zníž. prenesená",J166,0)</f>
        <v>0</v>
      </c>
      <c r="BI166" s="240">
        <f>IF(N166="nulová",J166,0)</f>
        <v>0</v>
      </c>
      <c r="BJ166" s="13" t="s">
        <v>86</v>
      </c>
      <c r="BK166" s="240">
        <f>ROUND(I166*H166,2)</f>
        <v>0</v>
      </c>
      <c r="BL166" s="13" t="s">
        <v>205</v>
      </c>
      <c r="BM166" s="239" t="s">
        <v>260</v>
      </c>
    </row>
    <row r="167" s="1" customFormat="1" ht="24" customHeight="1">
      <c r="B167" s="34"/>
      <c r="C167" s="228" t="s">
        <v>261</v>
      </c>
      <c r="D167" s="228" t="s">
        <v>142</v>
      </c>
      <c r="E167" s="229" t="s">
        <v>262</v>
      </c>
      <c r="F167" s="230" t="s">
        <v>263</v>
      </c>
      <c r="G167" s="231" t="s">
        <v>173</v>
      </c>
      <c r="H167" s="232">
        <v>24</v>
      </c>
      <c r="I167" s="233"/>
      <c r="J167" s="234">
        <f>ROUND(I167*H167,2)</f>
        <v>0</v>
      </c>
      <c r="K167" s="230" t="s">
        <v>146</v>
      </c>
      <c r="L167" s="39"/>
      <c r="M167" s="235" t="s">
        <v>1</v>
      </c>
      <c r="N167" s="236" t="s">
        <v>41</v>
      </c>
      <c r="O167" s="82"/>
      <c r="P167" s="237">
        <f>O167*H167</f>
        <v>0</v>
      </c>
      <c r="Q167" s="237">
        <v>0</v>
      </c>
      <c r="R167" s="237">
        <f>Q167*H167</f>
        <v>0</v>
      </c>
      <c r="S167" s="237">
        <v>0.0060000000000000001</v>
      </c>
      <c r="T167" s="238">
        <f>S167*H167</f>
        <v>0.14400000000000002</v>
      </c>
      <c r="AR167" s="239" t="s">
        <v>205</v>
      </c>
      <c r="AT167" s="239" t="s">
        <v>142</v>
      </c>
      <c r="AU167" s="239" t="s">
        <v>86</v>
      </c>
      <c r="AY167" s="13" t="s">
        <v>140</v>
      </c>
      <c r="BE167" s="240">
        <f>IF(N167="základná",J167,0)</f>
        <v>0</v>
      </c>
      <c r="BF167" s="240">
        <f>IF(N167="znížená",J167,0)</f>
        <v>0</v>
      </c>
      <c r="BG167" s="240">
        <f>IF(N167="zákl. prenesená",J167,0)</f>
        <v>0</v>
      </c>
      <c r="BH167" s="240">
        <f>IF(N167="zníž. prenesená",J167,0)</f>
        <v>0</v>
      </c>
      <c r="BI167" s="240">
        <f>IF(N167="nulová",J167,0)</f>
        <v>0</v>
      </c>
      <c r="BJ167" s="13" t="s">
        <v>86</v>
      </c>
      <c r="BK167" s="240">
        <f>ROUND(I167*H167,2)</f>
        <v>0</v>
      </c>
      <c r="BL167" s="13" t="s">
        <v>205</v>
      </c>
      <c r="BM167" s="239" t="s">
        <v>264</v>
      </c>
    </row>
    <row r="168" s="1" customFormat="1" ht="24" customHeight="1">
      <c r="B168" s="34"/>
      <c r="C168" s="228" t="s">
        <v>265</v>
      </c>
      <c r="D168" s="228" t="s">
        <v>142</v>
      </c>
      <c r="E168" s="229" t="s">
        <v>266</v>
      </c>
      <c r="F168" s="230" t="s">
        <v>267</v>
      </c>
      <c r="G168" s="231" t="s">
        <v>203</v>
      </c>
      <c r="H168" s="232">
        <v>2.6589999999999998</v>
      </c>
      <c r="I168" s="233"/>
      <c r="J168" s="234">
        <f>ROUND(I168*H168,2)</f>
        <v>0</v>
      </c>
      <c r="K168" s="230" t="s">
        <v>146</v>
      </c>
      <c r="L168" s="39"/>
      <c r="M168" s="235" t="s">
        <v>1</v>
      </c>
      <c r="N168" s="236" t="s">
        <v>41</v>
      </c>
      <c r="O168" s="82"/>
      <c r="P168" s="237">
        <f>O168*H168</f>
        <v>0</v>
      </c>
      <c r="Q168" s="237">
        <v>0</v>
      </c>
      <c r="R168" s="237">
        <f>Q168*H168</f>
        <v>0</v>
      </c>
      <c r="S168" s="237">
        <v>0</v>
      </c>
      <c r="T168" s="238">
        <f>S168*H168</f>
        <v>0</v>
      </c>
      <c r="AR168" s="239" t="s">
        <v>205</v>
      </c>
      <c r="AT168" s="239" t="s">
        <v>142</v>
      </c>
      <c r="AU168" s="239" t="s">
        <v>86</v>
      </c>
      <c r="AY168" s="13" t="s">
        <v>140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3" t="s">
        <v>86</v>
      </c>
      <c r="BK168" s="240">
        <f>ROUND(I168*H168,2)</f>
        <v>0</v>
      </c>
      <c r="BL168" s="13" t="s">
        <v>205</v>
      </c>
      <c r="BM168" s="239" t="s">
        <v>268</v>
      </c>
    </row>
    <row r="169" s="11" customFormat="1" ht="22.8" customHeight="1">
      <c r="B169" s="212"/>
      <c r="C169" s="213"/>
      <c r="D169" s="214" t="s">
        <v>74</v>
      </c>
      <c r="E169" s="226" t="s">
        <v>269</v>
      </c>
      <c r="F169" s="226" t="s">
        <v>270</v>
      </c>
      <c r="G169" s="213"/>
      <c r="H169" s="213"/>
      <c r="I169" s="216"/>
      <c r="J169" s="227">
        <f>BK169</f>
        <v>0</v>
      </c>
      <c r="K169" s="213"/>
      <c r="L169" s="218"/>
      <c r="M169" s="219"/>
      <c r="N169" s="220"/>
      <c r="O169" s="220"/>
      <c r="P169" s="221">
        <f>SUM(P170:P172)</f>
        <v>0</v>
      </c>
      <c r="Q169" s="220"/>
      <c r="R169" s="221">
        <f>SUM(R170:R172)</f>
        <v>2.3100000000000001</v>
      </c>
      <c r="S169" s="220"/>
      <c r="T169" s="222">
        <f>SUM(T170:T172)</f>
        <v>0</v>
      </c>
      <c r="AR169" s="223" t="s">
        <v>86</v>
      </c>
      <c r="AT169" s="224" t="s">
        <v>74</v>
      </c>
      <c r="AU169" s="224" t="s">
        <v>79</v>
      </c>
      <c r="AY169" s="223" t="s">
        <v>140</v>
      </c>
      <c r="BK169" s="225">
        <f>SUM(BK170:BK172)</f>
        <v>0</v>
      </c>
    </row>
    <row r="170" s="1" customFormat="1" ht="24" customHeight="1">
      <c r="B170" s="34"/>
      <c r="C170" s="228" t="s">
        <v>271</v>
      </c>
      <c r="D170" s="228" t="s">
        <v>142</v>
      </c>
      <c r="E170" s="229" t="s">
        <v>272</v>
      </c>
      <c r="F170" s="230" t="s">
        <v>273</v>
      </c>
      <c r="G170" s="231" t="s">
        <v>173</v>
      </c>
      <c r="H170" s="232">
        <v>2</v>
      </c>
      <c r="I170" s="233"/>
      <c r="J170" s="234">
        <f>ROUND(I170*H170,2)</f>
        <v>0</v>
      </c>
      <c r="K170" s="230" t="s">
        <v>274</v>
      </c>
      <c r="L170" s="39"/>
      <c r="M170" s="235" t="s">
        <v>1</v>
      </c>
      <c r="N170" s="236" t="s">
        <v>41</v>
      </c>
      <c r="O170" s="82"/>
      <c r="P170" s="237">
        <f>O170*H170</f>
        <v>0</v>
      </c>
      <c r="Q170" s="237">
        <v>0</v>
      </c>
      <c r="R170" s="237">
        <f>Q170*H170</f>
        <v>0</v>
      </c>
      <c r="S170" s="237">
        <v>0</v>
      </c>
      <c r="T170" s="238">
        <f>S170*H170</f>
        <v>0</v>
      </c>
      <c r="AR170" s="239" t="s">
        <v>205</v>
      </c>
      <c r="AT170" s="239" t="s">
        <v>142</v>
      </c>
      <c r="AU170" s="239" t="s">
        <v>86</v>
      </c>
      <c r="AY170" s="13" t="s">
        <v>140</v>
      </c>
      <c r="BE170" s="240">
        <f>IF(N170="základná",J170,0)</f>
        <v>0</v>
      </c>
      <c r="BF170" s="240">
        <f>IF(N170="znížená",J170,0)</f>
        <v>0</v>
      </c>
      <c r="BG170" s="240">
        <f>IF(N170="zákl. prenesená",J170,0)</f>
        <v>0</v>
      </c>
      <c r="BH170" s="240">
        <f>IF(N170="zníž. prenesená",J170,0)</f>
        <v>0</v>
      </c>
      <c r="BI170" s="240">
        <f>IF(N170="nulová",J170,0)</f>
        <v>0</v>
      </c>
      <c r="BJ170" s="13" t="s">
        <v>86</v>
      </c>
      <c r="BK170" s="240">
        <f>ROUND(I170*H170,2)</f>
        <v>0</v>
      </c>
      <c r="BL170" s="13" t="s">
        <v>205</v>
      </c>
      <c r="BM170" s="239" t="s">
        <v>275</v>
      </c>
    </row>
    <row r="171" s="1" customFormat="1" ht="36" customHeight="1">
      <c r="B171" s="34"/>
      <c r="C171" s="241" t="s">
        <v>276</v>
      </c>
      <c r="D171" s="241" t="s">
        <v>166</v>
      </c>
      <c r="E171" s="242" t="s">
        <v>277</v>
      </c>
      <c r="F171" s="243" t="s">
        <v>278</v>
      </c>
      <c r="G171" s="244" t="s">
        <v>173</v>
      </c>
      <c r="H171" s="245">
        <v>2</v>
      </c>
      <c r="I171" s="246"/>
      <c r="J171" s="247">
        <f>ROUND(I171*H171,2)</f>
        <v>0</v>
      </c>
      <c r="K171" s="243" t="s">
        <v>1</v>
      </c>
      <c r="L171" s="248"/>
      <c r="M171" s="249" t="s">
        <v>1</v>
      </c>
      <c r="N171" s="250" t="s">
        <v>41</v>
      </c>
      <c r="O171" s="82"/>
      <c r="P171" s="237">
        <f>O171*H171</f>
        <v>0</v>
      </c>
      <c r="Q171" s="237">
        <v>1.155</v>
      </c>
      <c r="R171" s="237">
        <f>Q171*H171</f>
        <v>2.3100000000000001</v>
      </c>
      <c r="S171" s="237">
        <v>0</v>
      </c>
      <c r="T171" s="238">
        <f>S171*H171</f>
        <v>0</v>
      </c>
      <c r="AR171" s="239" t="s">
        <v>251</v>
      </c>
      <c r="AT171" s="239" t="s">
        <v>166</v>
      </c>
      <c r="AU171" s="239" t="s">
        <v>86</v>
      </c>
      <c r="AY171" s="13" t="s">
        <v>140</v>
      </c>
      <c r="BE171" s="240">
        <f>IF(N171="základná",J171,0)</f>
        <v>0</v>
      </c>
      <c r="BF171" s="240">
        <f>IF(N171="znížená",J171,0)</f>
        <v>0</v>
      </c>
      <c r="BG171" s="240">
        <f>IF(N171="zákl. prenesená",J171,0)</f>
        <v>0</v>
      </c>
      <c r="BH171" s="240">
        <f>IF(N171="zníž. prenesená",J171,0)</f>
        <v>0</v>
      </c>
      <c r="BI171" s="240">
        <f>IF(N171="nulová",J171,0)</f>
        <v>0</v>
      </c>
      <c r="BJ171" s="13" t="s">
        <v>86</v>
      </c>
      <c r="BK171" s="240">
        <f>ROUND(I171*H171,2)</f>
        <v>0</v>
      </c>
      <c r="BL171" s="13" t="s">
        <v>205</v>
      </c>
      <c r="BM171" s="239" t="s">
        <v>279</v>
      </c>
    </row>
    <row r="172" s="1" customFormat="1" ht="24" customHeight="1">
      <c r="B172" s="34"/>
      <c r="C172" s="228" t="s">
        <v>251</v>
      </c>
      <c r="D172" s="228" t="s">
        <v>142</v>
      </c>
      <c r="E172" s="229" t="s">
        <v>280</v>
      </c>
      <c r="F172" s="230" t="s">
        <v>281</v>
      </c>
      <c r="G172" s="231" t="s">
        <v>203</v>
      </c>
      <c r="H172" s="232">
        <v>2.3100000000000001</v>
      </c>
      <c r="I172" s="233"/>
      <c r="J172" s="234">
        <f>ROUND(I172*H172,2)</f>
        <v>0</v>
      </c>
      <c r="K172" s="230" t="s">
        <v>146</v>
      </c>
      <c r="L172" s="39"/>
      <c r="M172" s="235" t="s">
        <v>1</v>
      </c>
      <c r="N172" s="236" t="s">
        <v>41</v>
      </c>
      <c r="O172" s="82"/>
      <c r="P172" s="237">
        <f>O172*H172</f>
        <v>0</v>
      </c>
      <c r="Q172" s="237">
        <v>0</v>
      </c>
      <c r="R172" s="237">
        <f>Q172*H172</f>
        <v>0</v>
      </c>
      <c r="S172" s="237">
        <v>0</v>
      </c>
      <c r="T172" s="238">
        <f>S172*H172</f>
        <v>0</v>
      </c>
      <c r="AR172" s="239" t="s">
        <v>205</v>
      </c>
      <c r="AT172" s="239" t="s">
        <v>142</v>
      </c>
      <c r="AU172" s="239" t="s">
        <v>86</v>
      </c>
      <c r="AY172" s="13" t="s">
        <v>140</v>
      </c>
      <c r="BE172" s="240">
        <f>IF(N172="základná",J172,0)</f>
        <v>0</v>
      </c>
      <c r="BF172" s="240">
        <f>IF(N172="znížená",J172,0)</f>
        <v>0</v>
      </c>
      <c r="BG172" s="240">
        <f>IF(N172="zákl. prenesená",J172,0)</f>
        <v>0</v>
      </c>
      <c r="BH172" s="240">
        <f>IF(N172="zníž. prenesená",J172,0)</f>
        <v>0</v>
      </c>
      <c r="BI172" s="240">
        <f>IF(N172="nulová",J172,0)</f>
        <v>0</v>
      </c>
      <c r="BJ172" s="13" t="s">
        <v>86</v>
      </c>
      <c r="BK172" s="240">
        <f>ROUND(I172*H172,2)</f>
        <v>0</v>
      </c>
      <c r="BL172" s="13" t="s">
        <v>205</v>
      </c>
      <c r="BM172" s="239" t="s">
        <v>282</v>
      </c>
    </row>
    <row r="173" s="11" customFormat="1" ht="22.8" customHeight="1">
      <c r="B173" s="212"/>
      <c r="C173" s="213"/>
      <c r="D173" s="214" t="s">
        <v>74</v>
      </c>
      <c r="E173" s="226" t="s">
        <v>283</v>
      </c>
      <c r="F173" s="226" t="s">
        <v>284</v>
      </c>
      <c r="G173" s="213"/>
      <c r="H173" s="213"/>
      <c r="I173" s="216"/>
      <c r="J173" s="227">
        <f>BK173</f>
        <v>0</v>
      </c>
      <c r="K173" s="213"/>
      <c r="L173" s="218"/>
      <c r="M173" s="219"/>
      <c r="N173" s="220"/>
      <c r="O173" s="220"/>
      <c r="P173" s="221">
        <f>SUM(P174:P175)</f>
        <v>0</v>
      </c>
      <c r="Q173" s="220"/>
      <c r="R173" s="221">
        <f>SUM(R174:R175)</f>
        <v>0.013113</v>
      </c>
      <c r="S173" s="220"/>
      <c r="T173" s="222">
        <f>SUM(T174:T175)</f>
        <v>0</v>
      </c>
      <c r="AR173" s="223" t="s">
        <v>86</v>
      </c>
      <c r="AT173" s="224" t="s">
        <v>74</v>
      </c>
      <c r="AU173" s="224" t="s">
        <v>79</v>
      </c>
      <c r="AY173" s="223" t="s">
        <v>140</v>
      </c>
      <c r="BK173" s="225">
        <f>SUM(BK174:BK175)</f>
        <v>0</v>
      </c>
    </row>
    <row r="174" s="1" customFormat="1" ht="24" customHeight="1">
      <c r="B174" s="34"/>
      <c r="C174" s="228" t="s">
        <v>285</v>
      </c>
      <c r="D174" s="228" t="s">
        <v>142</v>
      </c>
      <c r="E174" s="229" t="s">
        <v>286</v>
      </c>
      <c r="F174" s="230" t="s">
        <v>287</v>
      </c>
      <c r="G174" s="231" t="s">
        <v>151</v>
      </c>
      <c r="H174" s="232">
        <v>42.299999999999997</v>
      </c>
      <c r="I174" s="233"/>
      <c r="J174" s="234">
        <f>ROUND(I174*H174,2)</f>
        <v>0</v>
      </c>
      <c r="K174" s="230" t="s">
        <v>146</v>
      </c>
      <c r="L174" s="39"/>
      <c r="M174" s="235" t="s">
        <v>1</v>
      </c>
      <c r="N174" s="236" t="s">
        <v>41</v>
      </c>
      <c r="O174" s="82"/>
      <c r="P174" s="237">
        <f>O174*H174</f>
        <v>0</v>
      </c>
      <c r="Q174" s="237">
        <v>0.00010000000000000001</v>
      </c>
      <c r="R174" s="237">
        <f>Q174*H174</f>
        <v>0.0042300000000000003</v>
      </c>
      <c r="S174" s="237">
        <v>0</v>
      </c>
      <c r="T174" s="238">
        <f>S174*H174</f>
        <v>0</v>
      </c>
      <c r="AR174" s="239" t="s">
        <v>205</v>
      </c>
      <c r="AT174" s="239" t="s">
        <v>142</v>
      </c>
      <c r="AU174" s="239" t="s">
        <v>86</v>
      </c>
      <c r="AY174" s="13" t="s">
        <v>140</v>
      </c>
      <c r="BE174" s="240">
        <f>IF(N174="základná",J174,0)</f>
        <v>0</v>
      </c>
      <c r="BF174" s="240">
        <f>IF(N174="znížená",J174,0)</f>
        <v>0</v>
      </c>
      <c r="BG174" s="240">
        <f>IF(N174="zákl. prenesená",J174,0)</f>
        <v>0</v>
      </c>
      <c r="BH174" s="240">
        <f>IF(N174="zníž. prenesená",J174,0)</f>
        <v>0</v>
      </c>
      <c r="BI174" s="240">
        <f>IF(N174="nulová",J174,0)</f>
        <v>0</v>
      </c>
      <c r="BJ174" s="13" t="s">
        <v>86</v>
      </c>
      <c r="BK174" s="240">
        <f>ROUND(I174*H174,2)</f>
        <v>0</v>
      </c>
      <c r="BL174" s="13" t="s">
        <v>205</v>
      </c>
      <c r="BM174" s="239" t="s">
        <v>288</v>
      </c>
    </row>
    <row r="175" s="1" customFormat="1" ht="36" customHeight="1">
      <c r="B175" s="34"/>
      <c r="C175" s="228" t="s">
        <v>289</v>
      </c>
      <c r="D175" s="228" t="s">
        <v>142</v>
      </c>
      <c r="E175" s="229" t="s">
        <v>290</v>
      </c>
      <c r="F175" s="230" t="s">
        <v>291</v>
      </c>
      <c r="G175" s="231" t="s">
        <v>151</v>
      </c>
      <c r="H175" s="232">
        <v>42.299999999999997</v>
      </c>
      <c r="I175" s="233"/>
      <c r="J175" s="234">
        <f>ROUND(I175*H175,2)</f>
        <v>0</v>
      </c>
      <c r="K175" s="230" t="s">
        <v>146</v>
      </c>
      <c r="L175" s="39"/>
      <c r="M175" s="235" t="s">
        <v>1</v>
      </c>
      <c r="N175" s="236" t="s">
        <v>41</v>
      </c>
      <c r="O175" s="82"/>
      <c r="P175" s="237">
        <f>O175*H175</f>
        <v>0</v>
      </c>
      <c r="Q175" s="237">
        <v>0.00021000000000000001</v>
      </c>
      <c r="R175" s="237">
        <f>Q175*H175</f>
        <v>0.0088830000000000003</v>
      </c>
      <c r="S175" s="237">
        <v>0</v>
      </c>
      <c r="T175" s="238">
        <f>S175*H175</f>
        <v>0</v>
      </c>
      <c r="AR175" s="239" t="s">
        <v>205</v>
      </c>
      <c r="AT175" s="239" t="s">
        <v>142</v>
      </c>
      <c r="AU175" s="239" t="s">
        <v>86</v>
      </c>
      <c r="AY175" s="13" t="s">
        <v>140</v>
      </c>
      <c r="BE175" s="240">
        <f>IF(N175="základná",J175,0)</f>
        <v>0</v>
      </c>
      <c r="BF175" s="240">
        <f>IF(N175="znížená",J175,0)</f>
        <v>0</v>
      </c>
      <c r="BG175" s="240">
        <f>IF(N175="zákl. prenesená",J175,0)</f>
        <v>0</v>
      </c>
      <c r="BH175" s="240">
        <f>IF(N175="zníž. prenesená",J175,0)</f>
        <v>0</v>
      </c>
      <c r="BI175" s="240">
        <f>IF(N175="nulová",J175,0)</f>
        <v>0</v>
      </c>
      <c r="BJ175" s="13" t="s">
        <v>86</v>
      </c>
      <c r="BK175" s="240">
        <f>ROUND(I175*H175,2)</f>
        <v>0</v>
      </c>
      <c r="BL175" s="13" t="s">
        <v>205</v>
      </c>
      <c r="BM175" s="239" t="s">
        <v>292</v>
      </c>
    </row>
    <row r="176" s="11" customFormat="1" ht="25.92" customHeight="1">
      <c r="B176" s="212"/>
      <c r="C176" s="213"/>
      <c r="D176" s="214" t="s">
        <v>74</v>
      </c>
      <c r="E176" s="215" t="s">
        <v>293</v>
      </c>
      <c r="F176" s="215" t="s">
        <v>294</v>
      </c>
      <c r="G176" s="213"/>
      <c r="H176" s="213"/>
      <c r="I176" s="216"/>
      <c r="J176" s="217">
        <f>BK176</f>
        <v>0</v>
      </c>
      <c r="K176" s="213"/>
      <c r="L176" s="218"/>
      <c r="M176" s="219"/>
      <c r="N176" s="220"/>
      <c r="O176" s="220"/>
      <c r="P176" s="221">
        <f>P177</f>
        <v>0</v>
      </c>
      <c r="Q176" s="220"/>
      <c r="R176" s="221">
        <f>R177</f>
        <v>0</v>
      </c>
      <c r="S176" s="220"/>
      <c r="T176" s="222">
        <f>T177</f>
        <v>0</v>
      </c>
      <c r="AR176" s="223" t="s">
        <v>93</v>
      </c>
      <c r="AT176" s="224" t="s">
        <v>74</v>
      </c>
      <c r="AU176" s="224" t="s">
        <v>75</v>
      </c>
      <c r="AY176" s="223" t="s">
        <v>140</v>
      </c>
      <c r="BK176" s="225">
        <f>BK177</f>
        <v>0</v>
      </c>
    </row>
    <row r="177" s="1" customFormat="1" ht="24" customHeight="1">
      <c r="B177" s="34"/>
      <c r="C177" s="228" t="s">
        <v>295</v>
      </c>
      <c r="D177" s="228" t="s">
        <v>142</v>
      </c>
      <c r="E177" s="229" t="s">
        <v>296</v>
      </c>
      <c r="F177" s="230" t="s">
        <v>297</v>
      </c>
      <c r="G177" s="231" t="s">
        <v>298</v>
      </c>
      <c r="H177" s="232">
        <v>80</v>
      </c>
      <c r="I177" s="233"/>
      <c r="J177" s="234">
        <f>ROUND(I177*H177,2)</f>
        <v>0</v>
      </c>
      <c r="K177" s="230" t="s">
        <v>146</v>
      </c>
      <c r="L177" s="39"/>
      <c r="M177" s="251" t="s">
        <v>1</v>
      </c>
      <c r="N177" s="252" t="s">
        <v>41</v>
      </c>
      <c r="O177" s="253"/>
      <c r="P177" s="254">
        <f>O177*H177</f>
        <v>0</v>
      </c>
      <c r="Q177" s="254">
        <v>0</v>
      </c>
      <c r="R177" s="254">
        <f>Q177*H177</f>
        <v>0</v>
      </c>
      <c r="S177" s="254">
        <v>0</v>
      </c>
      <c r="T177" s="255">
        <f>S177*H177</f>
        <v>0</v>
      </c>
      <c r="AR177" s="239" t="s">
        <v>299</v>
      </c>
      <c r="AT177" s="239" t="s">
        <v>142</v>
      </c>
      <c r="AU177" s="239" t="s">
        <v>79</v>
      </c>
      <c r="AY177" s="13" t="s">
        <v>140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3" t="s">
        <v>86</v>
      </c>
      <c r="BK177" s="240">
        <f>ROUND(I177*H177,2)</f>
        <v>0</v>
      </c>
      <c r="BL177" s="13" t="s">
        <v>299</v>
      </c>
      <c r="BM177" s="239" t="s">
        <v>300</v>
      </c>
    </row>
    <row r="178" s="1" customFormat="1" ht="6.96" customHeight="1">
      <c r="B178" s="57"/>
      <c r="C178" s="58"/>
      <c r="D178" s="58"/>
      <c r="E178" s="58"/>
      <c r="F178" s="58"/>
      <c r="G178" s="58"/>
      <c r="H178" s="58"/>
      <c r="I178" s="178"/>
      <c r="J178" s="58"/>
      <c r="K178" s="58"/>
      <c r="L178" s="39"/>
    </row>
  </sheetData>
  <sheetProtection sheet="1" autoFilter="0" formatColumns="0" formatRows="0" objects="1" scenarios="1" spinCount="100000" saltValue="2MI6BL4K1J3picDAn7Jsi7v5owiYrr63VrP3hKXTXmSz5e50JE5RRwIDu8KfymslHZhcJPdmndFwZoLTvt5maw==" hashValue="0/CwCP/YegUP0eOyJT4bxCE5ZCYYb1DZ70vXpUy9o1bmaGPZ/okeg9b3iHLU/ad79gHzo/FHSn4LDYUND5khRg==" algorithmName="SHA-512" password="CC35"/>
  <autoFilter ref="C130:K17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9:H11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89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301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">
        <v>1</v>
      </c>
      <c r="L22" s="39"/>
    </row>
    <row r="23" s="1" customFormat="1" ht="18" customHeight="1">
      <c r="B23" s="39"/>
      <c r="E23" s="132" t="s">
        <v>30</v>
      </c>
      <c r="I23" s="147" t="s">
        <v>26</v>
      </c>
      <c r="J23" s="132" t="s">
        <v>1</v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">
        <v>1</v>
      </c>
      <c r="L25" s="39"/>
    </row>
    <row r="26" s="1" customFormat="1" ht="18" customHeight="1">
      <c r="B26" s="39"/>
      <c r="E26" s="132" t="s">
        <v>33</v>
      </c>
      <c r="I26" s="147" t="s">
        <v>26</v>
      </c>
      <c r="J26" s="132" t="s">
        <v>1</v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ROUND(J128,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ROUND((SUM(BE128:BE163)),  2)</f>
        <v>0</v>
      </c>
      <c r="I35" s="159">
        <v>0.20000000000000001</v>
      </c>
      <c r="J35" s="158">
        <f>ROUND(((SUM(BE128:BE163))*I35),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ROUND((SUM(BF128:BF163)),  2)</f>
        <v>0</v>
      </c>
      <c r="I36" s="159">
        <v>0.20000000000000001</v>
      </c>
      <c r="J36" s="158">
        <f>ROUND(((SUM(BF128:BF163))*I36),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ROUND((SUM(BG128:BG163)),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ROUND((SUM(BH128:BH163)),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ROUND((SUM(BI128:BI163)),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2 - Rekonštrukcia strešného plášťa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J128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115</v>
      </c>
      <c r="E99" s="191"/>
      <c r="F99" s="191"/>
      <c r="G99" s="191"/>
      <c r="H99" s="191"/>
      <c r="I99" s="192"/>
      <c r="J99" s="193">
        <f>J129</f>
        <v>0</v>
      </c>
      <c r="K99" s="189"/>
      <c r="L99" s="194"/>
    </row>
    <row r="100" s="9" customFormat="1" ht="19.92" customHeight="1">
      <c r="B100" s="195"/>
      <c r="C100" s="124"/>
      <c r="D100" s="196" t="s">
        <v>118</v>
      </c>
      <c r="E100" s="197"/>
      <c r="F100" s="197"/>
      <c r="G100" s="197"/>
      <c r="H100" s="197"/>
      <c r="I100" s="198"/>
      <c r="J100" s="199">
        <f>J130</f>
        <v>0</v>
      </c>
      <c r="K100" s="124"/>
      <c r="L100" s="200"/>
    </row>
    <row r="101" s="8" customFormat="1" ht="24.96" customHeight="1">
      <c r="B101" s="188"/>
      <c r="C101" s="189"/>
      <c r="D101" s="190" t="s">
        <v>120</v>
      </c>
      <c r="E101" s="191"/>
      <c r="F101" s="191"/>
      <c r="G101" s="191"/>
      <c r="H101" s="191"/>
      <c r="I101" s="192"/>
      <c r="J101" s="193">
        <f>J134</f>
        <v>0</v>
      </c>
      <c r="K101" s="189"/>
      <c r="L101" s="194"/>
    </row>
    <row r="102" s="9" customFormat="1" ht="19.92" customHeight="1">
      <c r="B102" s="195"/>
      <c r="C102" s="124"/>
      <c r="D102" s="196" t="s">
        <v>302</v>
      </c>
      <c r="E102" s="197"/>
      <c r="F102" s="197"/>
      <c r="G102" s="197"/>
      <c r="H102" s="197"/>
      <c r="I102" s="198"/>
      <c r="J102" s="199">
        <f>J135</f>
        <v>0</v>
      </c>
      <c r="K102" s="124"/>
      <c r="L102" s="200"/>
    </row>
    <row r="103" s="9" customFormat="1" ht="19.92" customHeight="1">
      <c r="B103" s="195"/>
      <c r="C103" s="124"/>
      <c r="D103" s="196" t="s">
        <v>121</v>
      </c>
      <c r="E103" s="197"/>
      <c r="F103" s="197"/>
      <c r="G103" s="197"/>
      <c r="H103" s="197"/>
      <c r="I103" s="198"/>
      <c r="J103" s="199">
        <f>J140</f>
        <v>0</v>
      </c>
      <c r="K103" s="124"/>
      <c r="L103" s="200"/>
    </row>
    <row r="104" s="9" customFormat="1" ht="19.92" customHeight="1">
      <c r="B104" s="195"/>
      <c r="C104" s="124"/>
      <c r="D104" s="196" t="s">
        <v>123</v>
      </c>
      <c r="E104" s="197"/>
      <c r="F104" s="197"/>
      <c r="G104" s="197"/>
      <c r="H104" s="197"/>
      <c r="I104" s="198"/>
      <c r="J104" s="199">
        <f>J151</f>
        <v>0</v>
      </c>
      <c r="K104" s="124"/>
      <c r="L104" s="200"/>
    </row>
    <row r="105" s="9" customFormat="1" ht="19.92" customHeight="1">
      <c r="B105" s="195"/>
      <c r="C105" s="124"/>
      <c r="D105" s="196" t="s">
        <v>303</v>
      </c>
      <c r="E105" s="197"/>
      <c r="F105" s="197"/>
      <c r="G105" s="197"/>
      <c r="H105" s="197"/>
      <c r="I105" s="198"/>
      <c r="J105" s="199">
        <f>J157</f>
        <v>0</v>
      </c>
      <c r="K105" s="124"/>
      <c r="L105" s="200"/>
    </row>
    <row r="106" s="8" customFormat="1" ht="24.96" customHeight="1">
      <c r="B106" s="188"/>
      <c r="C106" s="189"/>
      <c r="D106" s="190" t="s">
        <v>125</v>
      </c>
      <c r="E106" s="191"/>
      <c r="F106" s="191"/>
      <c r="G106" s="191"/>
      <c r="H106" s="191"/>
      <c r="I106" s="192"/>
      <c r="J106" s="193">
        <f>J162</f>
        <v>0</v>
      </c>
      <c r="K106" s="189"/>
      <c r="L106" s="194"/>
    </row>
    <row r="107" s="1" customFormat="1" ht="21.84" customHeight="1">
      <c r="B107" s="34"/>
      <c r="C107" s="35"/>
      <c r="D107" s="35"/>
      <c r="E107" s="35"/>
      <c r="F107" s="35"/>
      <c r="G107" s="35"/>
      <c r="H107" s="35"/>
      <c r="I107" s="145"/>
      <c r="J107" s="35"/>
      <c r="K107" s="35"/>
      <c r="L107" s="39"/>
    </row>
    <row r="108" s="1" customFormat="1" ht="6.96" customHeight="1">
      <c r="B108" s="57"/>
      <c r="C108" s="58"/>
      <c r="D108" s="58"/>
      <c r="E108" s="58"/>
      <c r="F108" s="58"/>
      <c r="G108" s="58"/>
      <c r="H108" s="58"/>
      <c r="I108" s="178"/>
      <c r="J108" s="58"/>
      <c r="K108" s="58"/>
      <c r="L108" s="39"/>
    </row>
    <row r="112" s="1" customFormat="1" ht="6.96" customHeight="1">
      <c r="B112" s="59"/>
      <c r="C112" s="60"/>
      <c r="D112" s="60"/>
      <c r="E112" s="60"/>
      <c r="F112" s="60"/>
      <c r="G112" s="60"/>
      <c r="H112" s="60"/>
      <c r="I112" s="181"/>
      <c r="J112" s="60"/>
      <c r="K112" s="60"/>
      <c r="L112" s="39"/>
    </row>
    <row r="113" s="1" customFormat="1" ht="24.96" customHeight="1">
      <c r="B113" s="34"/>
      <c r="C113" s="19" t="s">
        <v>126</v>
      </c>
      <c r="D113" s="35"/>
      <c r="E113" s="35"/>
      <c r="F113" s="35"/>
      <c r="G113" s="35"/>
      <c r="H113" s="35"/>
      <c r="I113" s="145"/>
      <c r="J113" s="35"/>
      <c r="K113" s="35"/>
      <c r="L113" s="39"/>
    </row>
    <row r="114" s="1" customFormat="1" ht="6.96" customHeight="1">
      <c r="B114" s="34"/>
      <c r="C114" s="35"/>
      <c r="D114" s="35"/>
      <c r="E114" s="35"/>
      <c r="F114" s="35"/>
      <c r="G114" s="35"/>
      <c r="H114" s="35"/>
      <c r="I114" s="145"/>
      <c r="J114" s="35"/>
      <c r="K114" s="35"/>
      <c r="L114" s="39"/>
    </row>
    <row r="115" s="1" customFormat="1" ht="12" customHeight="1">
      <c r="B115" s="34"/>
      <c r="C115" s="28" t="s">
        <v>15</v>
      </c>
      <c r="D115" s="35"/>
      <c r="E115" s="35"/>
      <c r="F115" s="35"/>
      <c r="G115" s="35"/>
      <c r="H115" s="35"/>
      <c r="I115" s="145"/>
      <c r="J115" s="35"/>
      <c r="K115" s="35"/>
      <c r="L115" s="39"/>
    </row>
    <row r="116" s="1" customFormat="1" ht="16.5" customHeight="1">
      <c r="B116" s="34"/>
      <c r="C116" s="35"/>
      <c r="D116" s="35"/>
      <c r="E116" s="182" t="str">
        <f>E7</f>
        <v>Priemyselná a administratívna budova - rekonštrukcia, Cintorínska 57, Šurany</v>
      </c>
      <c r="F116" s="28"/>
      <c r="G116" s="28"/>
      <c r="H116" s="28"/>
      <c r="I116" s="145"/>
      <c r="J116" s="35"/>
      <c r="K116" s="35"/>
      <c r="L116" s="39"/>
    </row>
    <row r="117" ht="12" customHeight="1">
      <c r="B117" s="17"/>
      <c r="C117" s="28" t="s">
        <v>106</v>
      </c>
      <c r="D117" s="18"/>
      <c r="E117" s="18"/>
      <c r="F117" s="18"/>
      <c r="G117" s="18"/>
      <c r="H117" s="18"/>
      <c r="I117" s="137"/>
      <c r="J117" s="18"/>
      <c r="K117" s="18"/>
      <c r="L117" s="16"/>
    </row>
    <row r="118" s="1" customFormat="1" ht="16.5" customHeight="1">
      <c r="B118" s="34"/>
      <c r="C118" s="35"/>
      <c r="D118" s="35"/>
      <c r="E118" s="182" t="s">
        <v>107</v>
      </c>
      <c r="F118" s="35"/>
      <c r="G118" s="35"/>
      <c r="H118" s="35"/>
      <c r="I118" s="145"/>
      <c r="J118" s="35"/>
      <c r="K118" s="35"/>
      <c r="L118" s="39"/>
    </row>
    <row r="119" s="1" customFormat="1" ht="12" customHeight="1">
      <c r="B119" s="34"/>
      <c r="C119" s="28" t="s">
        <v>108</v>
      </c>
      <c r="D119" s="35"/>
      <c r="E119" s="35"/>
      <c r="F119" s="35"/>
      <c r="G119" s="35"/>
      <c r="H119" s="35"/>
      <c r="I119" s="145"/>
      <c r="J119" s="35"/>
      <c r="K119" s="35"/>
      <c r="L119" s="39"/>
    </row>
    <row r="120" s="1" customFormat="1" ht="16.5" customHeight="1">
      <c r="B120" s="34"/>
      <c r="C120" s="35"/>
      <c r="D120" s="35"/>
      <c r="E120" s="67" t="str">
        <f>E11</f>
        <v>2 - Rekonštrukcia strešného plášťa</v>
      </c>
      <c r="F120" s="35"/>
      <c r="G120" s="35"/>
      <c r="H120" s="35"/>
      <c r="I120" s="145"/>
      <c r="J120" s="35"/>
      <c r="K120" s="35"/>
      <c r="L120" s="39"/>
    </row>
    <row r="121" s="1" customFormat="1" ht="6.96" customHeight="1">
      <c r="B121" s="34"/>
      <c r="C121" s="35"/>
      <c r="D121" s="35"/>
      <c r="E121" s="35"/>
      <c r="F121" s="35"/>
      <c r="G121" s="35"/>
      <c r="H121" s="35"/>
      <c r="I121" s="145"/>
      <c r="J121" s="35"/>
      <c r="K121" s="35"/>
      <c r="L121" s="39"/>
    </row>
    <row r="122" s="1" customFormat="1" ht="12" customHeight="1">
      <c r="B122" s="34"/>
      <c r="C122" s="28" t="s">
        <v>19</v>
      </c>
      <c r="D122" s="35"/>
      <c r="E122" s="35"/>
      <c r="F122" s="23" t="str">
        <f>F14</f>
        <v>Šurany</v>
      </c>
      <c r="G122" s="35"/>
      <c r="H122" s="35"/>
      <c r="I122" s="147" t="s">
        <v>21</v>
      </c>
      <c r="J122" s="70" t="str">
        <f>IF(J14="","",J14)</f>
        <v>26. 6. 2019</v>
      </c>
      <c r="K122" s="35"/>
      <c r="L122" s="39"/>
    </row>
    <row r="123" s="1" customFormat="1" ht="6.96" customHeight="1">
      <c r="B123" s="34"/>
      <c r="C123" s="35"/>
      <c r="D123" s="35"/>
      <c r="E123" s="35"/>
      <c r="F123" s="35"/>
      <c r="G123" s="35"/>
      <c r="H123" s="35"/>
      <c r="I123" s="145"/>
      <c r="J123" s="35"/>
      <c r="K123" s="35"/>
      <c r="L123" s="39"/>
    </row>
    <row r="124" s="1" customFormat="1" ht="15.15" customHeight="1">
      <c r="B124" s="34"/>
      <c r="C124" s="28" t="s">
        <v>23</v>
      </c>
      <c r="D124" s="35"/>
      <c r="E124" s="35"/>
      <c r="F124" s="23" t="str">
        <f>E17</f>
        <v>LOKO TRANS SLOVAKIA s.r.o.</v>
      </c>
      <c r="G124" s="35"/>
      <c r="H124" s="35"/>
      <c r="I124" s="147" t="s">
        <v>29</v>
      </c>
      <c r="J124" s="32" t="str">
        <f>E23</f>
        <v>Ing. Bujdák Igor</v>
      </c>
      <c r="K124" s="35"/>
      <c r="L124" s="39"/>
    </row>
    <row r="125" s="1" customFormat="1" ht="15.15" customHeight="1">
      <c r="B125" s="34"/>
      <c r="C125" s="28" t="s">
        <v>27</v>
      </c>
      <c r="D125" s="35"/>
      <c r="E125" s="35"/>
      <c r="F125" s="23" t="str">
        <f>IF(E20="","",E20)</f>
        <v>Vyplň údaj</v>
      </c>
      <c r="G125" s="35"/>
      <c r="H125" s="35"/>
      <c r="I125" s="147" t="s">
        <v>32</v>
      </c>
      <c r="J125" s="32" t="str">
        <f>E26</f>
        <v>HP REA s.r.o.</v>
      </c>
      <c r="K125" s="35"/>
      <c r="L125" s="39"/>
    </row>
    <row r="126" s="1" customFormat="1" ht="10.32" customHeight="1">
      <c r="B126" s="34"/>
      <c r="C126" s="35"/>
      <c r="D126" s="35"/>
      <c r="E126" s="35"/>
      <c r="F126" s="35"/>
      <c r="G126" s="35"/>
      <c r="H126" s="35"/>
      <c r="I126" s="145"/>
      <c r="J126" s="35"/>
      <c r="K126" s="35"/>
      <c r="L126" s="39"/>
    </row>
    <row r="127" s="10" customFormat="1" ht="29.28" customHeight="1">
      <c r="B127" s="201"/>
      <c r="C127" s="202" t="s">
        <v>127</v>
      </c>
      <c r="D127" s="203" t="s">
        <v>60</v>
      </c>
      <c r="E127" s="203" t="s">
        <v>56</v>
      </c>
      <c r="F127" s="203" t="s">
        <v>57</v>
      </c>
      <c r="G127" s="203" t="s">
        <v>128</v>
      </c>
      <c r="H127" s="203" t="s">
        <v>129</v>
      </c>
      <c r="I127" s="204" t="s">
        <v>130</v>
      </c>
      <c r="J127" s="205" t="s">
        <v>112</v>
      </c>
      <c r="K127" s="206" t="s">
        <v>131</v>
      </c>
      <c r="L127" s="207"/>
      <c r="M127" s="91" t="s">
        <v>1</v>
      </c>
      <c r="N127" s="92" t="s">
        <v>39</v>
      </c>
      <c r="O127" s="92" t="s">
        <v>132</v>
      </c>
      <c r="P127" s="92" t="s">
        <v>133</v>
      </c>
      <c r="Q127" s="92" t="s">
        <v>134</v>
      </c>
      <c r="R127" s="92" t="s">
        <v>135</v>
      </c>
      <c r="S127" s="92" t="s">
        <v>136</v>
      </c>
      <c r="T127" s="93" t="s">
        <v>137</v>
      </c>
    </row>
    <row r="128" s="1" customFormat="1" ht="22.8" customHeight="1">
      <c r="B128" s="34"/>
      <c r="C128" s="98" t="s">
        <v>113</v>
      </c>
      <c r="D128" s="35"/>
      <c r="E128" s="35"/>
      <c r="F128" s="35"/>
      <c r="G128" s="35"/>
      <c r="H128" s="35"/>
      <c r="I128" s="145"/>
      <c r="J128" s="208">
        <f>BK128</f>
        <v>0</v>
      </c>
      <c r="K128" s="35"/>
      <c r="L128" s="39"/>
      <c r="M128" s="94"/>
      <c r="N128" s="95"/>
      <c r="O128" s="95"/>
      <c r="P128" s="209">
        <f>P129+P134+P162</f>
        <v>0</v>
      </c>
      <c r="Q128" s="95"/>
      <c r="R128" s="209">
        <f>R129+R134+R162</f>
        <v>6.5412941599999996</v>
      </c>
      <c r="S128" s="95"/>
      <c r="T128" s="210">
        <f>T129+T134+T162</f>
        <v>3.2215365</v>
      </c>
      <c r="AT128" s="13" t="s">
        <v>74</v>
      </c>
      <c r="AU128" s="13" t="s">
        <v>114</v>
      </c>
      <c r="BK128" s="211">
        <f>BK129+BK134+BK162</f>
        <v>0</v>
      </c>
    </row>
    <row r="129" s="11" customFormat="1" ht="25.92" customHeight="1">
      <c r="B129" s="212"/>
      <c r="C129" s="213"/>
      <c r="D129" s="214" t="s">
        <v>74</v>
      </c>
      <c r="E129" s="215" t="s">
        <v>138</v>
      </c>
      <c r="F129" s="215" t="s">
        <v>139</v>
      </c>
      <c r="G129" s="213"/>
      <c r="H129" s="213"/>
      <c r="I129" s="216"/>
      <c r="J129" s="217">
        <f>BK129</f>
        <v>0</v>
      </c>
      <c r="K129" s="213"/>
      <c r="L129" s="218"/>
      <c r="M129" s="219"/>
      <c r="N129" s="220"/>
      <c r="O129" s="220"/>
      <c r="P129" s="221">
        <f>P130</f>
        <v>0</v>
      </c>
      <c r="Q129" s="220"/>
      <c r="R129" s="221">
        <f>R130</f>
        <v>0</v>
      </c>
      <c r="S129" s="220"/>
      <c r="T129" s="222">
        <f>T130</f>
        <v>0</v>
      </c>
      <c r="AR129" s="223" t="s">
        <v>79</v>
      </c>
      <c r="AT129" s="224" t="s">
        <v>74</v>
      </c>
      <c r="AU129" s="224" t="s">
        <v>75</v>
      </c>
      <c r="AY129" s="223" t="s">
        <v>140</v>
      </c>
      <c r="BK129" s="225">
        <f>BK130</f>
        <v>0</v>
      </c>
    </row>
    <row r="130" s="11" customFormat="1" ht="22.8" customHeight="1">
      <c r="B130" s="212"/>
      <c r="C130" s="213"/>
      <c r="D130" s="214" t="s">
        <v>74</v>
      </c>
      <c r="E130" s="226" t="s">
        <v>175</v>
      </c>
      <c r="F130" s="226" t="s">
        <v>176</v>
      </c>
      <c r="G130" s="213"/>
      <c r="H130" s="213"/>
      <c r="I130" s="216"/>
      <c r="J130" s="227">
        <f>BK130</f>
        <v>0</v>
      </c>
      <c r="K130" s="213"/>
      <c r="L130" s="218"/>
      <c r="M130" s="219"/>
      <c r="N130" s="220"/>
      <c r="O130" s="220"/>
      <c r="P130" s="221">
        <f>SUM(P131:P133)</f>
        <v>0</v>
      </c>
      <c r="Q130" s="220"/>
      <c r="R130" s="221">
        <f>SUM(R131:R133)</f>
        <v>0</v>
      </c>
      <c r="S130" s="220"/>
      <c r="T130" s="222">
        <f>SUM(T131:T133)</f>
        <v>0</v>
      </c>
      <c r="AR130" s="223" t="s">
        <v>79</v>
      </c>
      <c r="AT130" s="224" t="s">
        <v>74</v>
      </c>
      <c r="AU130" s="224" t="s">
        <v>79</v>
      </c>
      <c r="AY130" s="223" t="s">
        <v>140</v>
      </c>
      <c r="BK130" s="225">
        <f>SUM(BK131:BK133)</f>
        <v>0</v>
      </c>
    </row>
    <row r="131" s="1" customFormat="1" ht="16.5" customHeight="1">
      <c r="B131" s="34"/>
      <c r="C131" s="228" t="s">
        <v>79</v>
      </c>
      <c r="D131" s="228" t="s">
        <v>142</v>
      </c>
      <c r="E131" s="229" t="s">
        <v>210</v>
      </c>
      <c r="F131" s="230" t="s">
        <v>211</v>
      </c>
      <c r="G131" s="231" t="s">
        <v>203</v>
      </c>
      <c r="H131" s="232">
        <v>3.222</v>
      </c>
      <c r="I131" s="233"/>
      <c r="J131" s="234">
        <f>ROUND(I131*H131,2)</f>
        <v>0</v>
      </c>
      <c r="K131" s="230" t="s">
        <v>146</v>
      </c>
      <c r="L131" s="39"/>
      <c r="M131" s="235" t="s">
        <v>1</v>
      </c>
      <c r="N131" s="236" t="s">
        <v>41</v>
      </c>
      <c r="O131" s="82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AR131" s="239" t="s">
        <v>93</v>
      </c>
      <c r="AT131" s="239" t="s">
        <v>142</v>
      </c>
      <c r="AU131" s="239" t="s">
        <v>86</v>
      </c>
      <c r="AY131" s="13" t="s">
        <v>140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3" t="s">
        <v>86</v>
      </c>
      <c r="BK131" s="240">
        <f>ROUND(I131*H131,2)</f>
        <v>0</v>
      </c>
      <c r="BL131" s="13" t="s">
        <v>93</v>
      </c>
      <c r="BM131" s="239" t="s">
        <v>304</v>
      </c>
    </row>
    <row r="132" s="1" customFormat="1" ht="24" customHeight="1">
      <c r="B132" s="34"/>
      <c r="C132" s="228" t="s">
        <v>86</v>
      </c>
      <c r="D132" s="228" t="s">
        <v>142</v>
      </c>
      <c r="E132" s="229" t="s">
        <v>214</v>
      </c>
      <c r="F132" s="230" t="s">
        <v>215</v>
      </c>
      <c r="G132" s="231" t="s">
        <v>203</v>
      </c>
      <c r="H132" s="232">
        <v>83.772000000000006</v>
      </c>
      <c r="I132" s="233"/>
      <c r="J132" s="234">
        <f>ROUND(I132*H132,2)</f>
        <v>0</v>
      </c>
      <c r="K132" s="230" t="s">
        <v>146</v>
      </c>
      <c r="L132" s="39"/>
      <c r="M132" s="235" t="s">
        <v>1</v>
      </c>
      <c r="N132" s="236" t="s">
        <v>41</v>
      </c>
      <c r="O132" s="82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AR132" s="239" t="s">
        <v>93</v>
      </c>
      <c r="AT132" s="239" t="s">
        <v>142</v>
      </c>
      <c r="AU132" s="239" t="s">
        <v>86</v>
      </c>
      <c r="AY132" s="13" t="s">
        <v>140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3" t="s">
        <v>86</v>
      </c>
      <c r="BK132" s="240">
        <f>ROUND(I132*H132,2)</f>
        <v>0</v>
      </c>
      <c r="BL132" s="13" t="s">
        <v>93</v>
      </c>
      <c r="BM132" s="239" t="s">
        <v>305</v>
      </c>
    </row>
    <row r="133" s="1" customFormat="1" ht="24" customHeight="1">
      <c r="B133" s="34"/>
      <c r="C133" s="228" t="s">
        <v>90</v>
      </c>
      <c r="D133" s="228" t="s">
        <v>142</v>
      </c>
      <c r="E133" s="229" t="s">
        <v>306</v>
      </c>
      <c r="F133" s="230" t="s">
        <v>307</v>
      </c>
      <c r="G133" s="231" t="s">
        <v>203</v>
      </c>
      <c r="H133" s="232">
        <v>3.222</v>
      </c>
      <c r="I133" s="233"/>
      <c r="J133" s="234">
        <f>ROUND(I133*H133,2)</f>
        <v>0</v>
      </c>
      <c r="K133" s="230" t="s">
        <v>146</v>
      </c>
      <c r="L133" s="39"/>
      <c r="M133" s="235" t="s">
        <v>1</v>
      </c>
      <c r="N133" s="236" t="s">
        <v>41</v>
      </c>
      <c r="O133" s="82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AR133" s="239" t="s">
        <v>93</v>
      </c>
      <c r="AT133" s="239" t="s">
        <v>142</v>
      </c>
      <c r="AU133" s="239" t="s">
        <v>86</v>
      </c>
      <c r="AY133" s="13" t="s">
        <v>140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3" t="s">
        <v>86</v>
      </c>
      <c r="BK133" s="240">
        <f>ROUND(I133*H133,2)</f>
        <v>0</v>
      </c>
      <c r="BL133" s="13" t="s">
        <v>93</v>
      </c>
      <c r="BM133" s="239" t="s">
        <v>308</v>
      </c>
    </row>
    <row r="134" s="11" customFormat="1" ht="25.92" customHeight="1">
      <c r="B134" s="212"/>
      <c r="C134" s="213"/>
      <c r="D134" s="214" t="s">
        <v>74</v>
      </c>
      <c r="E134" s="215" t="s">
        <v>226</v>
      </c>
      <c r="F134" s="215" t="s">
        <v>227</v>
      </c>
      <c r="G134" s="213"/>
      <c r="H134" s="213"/>
      <c r="I134" s="216"/>
      <c r="J134" s="217">
        <f>BK134</f>
        <v>0</v>
      </c>
      <c r="K134" s="213"/>
      <c r="L134" s="218"/>
      <c r="M134" s="219"/>
      <c r="N134" s="220"/>
      <c r="O134" s="220"/>
      <c r="P134" s="221">
        <f>P135+P140+P151+P157</f>
        <v>0</v>
      </c>
      <c r="Q134" s="220"/>
      <c r="R134" s="221">
        <f>R135+R140+R151+R157</f>
        <v>6.5412941599999996</v>
      </c>
      <c r="S134" s="220"/>
      <c r="T134" s="222">
        <f>T135+T140+T151+T157</f>
        <v>3.2215365</v>
      </c>
      <c r="AR134" s="223" t="s">
        <v>86</v>
      </c>
      <c r="AT134" s="224" t="s">
        <v>74</v>
      </c>
      <c r="AU134" s="224" t="s">
        <v>75</v>
      </c>
      <c r="AY134" s="223" t="s">
        <v>140</v>
      </c>
      <c r="BK134" s="225">
        <f>BK135+BK140+BK151+BK157</f>
        <v>0</v>
      </c>
    </row>
    <row r="135" s="11" customFormat="1" ht="22.8" customHeight="1">
      <c r="B135" s="212"/>
      <c r="C135" s="213"/>
      <c r="D135" s="214" t="s">
        <v>74</v>
      </c>
      <c r="E135" s="226" t="s">
        <v>309</v>
      </c>
      <c r="F135" s="226" t="s">
        <v>310</v>
      </c>
      <c r="G135" s="213"/>
      <c r="H135" s="213"/>
      <c r="I135" s="216"/>
      <c r="J135" s="227">
        <f>BK135</f>
        <v>0</v>
      </c>
      <c r="K135" s="213"/>
      <c r="L135" s="218"/>
      <c r="M135" s="219"/>
      <c r="N135" s="220"/>
      <c r="O135" s="220"/>
      <c r="P135" s="221">
        <f>SUM(P136:P139)</f>
        <v>0</v>
      </c>
      <c r="Q135" s="220"/>
      <c r="R135" s="221">
        <f>SUM(R136:R139)</f>
        <v>0.09591095999999999</v>
      </c>
      <c r="S135" s="220"/>
      <c r="T135" s="222">
        <f>SUM(T136:T139)</f>
        <v>0</v>
      </c>
      <c r="AR135" s="223" t="s">
        <v>86</v>
      </c>
      <c r="AT135" s="224" t="s">
        <v>74</v>
      </c>
      <c r="AU135" s="224" t="s">
        <v>79</v>
      </c>
      <c r="AY135" s="223" t="s">
        <v>140</v>
      </c>
      <c r="BK135" s="225">
        <f>SUM(BK136:BK139)</f>
        <v>0</v>
      </c>
    </row>
    <row r="136" s="1" customFormat="1" ht="24" customHeight="1">
      <c r="B136" s="34"/>
      <c r="C136" s="228" t="s">
        <v>93</v>
      </c>
      <c r="D136" s="228" t="s">
        <v>142</v>
      </c>
      <c r="E136" s="229" t="s">
        <v>311</v>
      </c>
      <c r="F136" s="230" t="s">
        <v>312</v>
      </c>
      <c r="G136" s="231" t="s">
        <v>155</v>
      </c>
      <c r="H136" s="232">
        <v>12.4</v>
      </c>
      <c r="I136" s="233"/>
      <c r="J136" s="234">
        <f>ROUND(I136*H136,2)</f>
        <v>0</v>
      </c>
      <c r="K136" s="230" t="s">
        <v>146</v>
      </c>
      <c r="L136" s="39"/>
      <c r="M136" s="235" t="s">
        <v>1</v>
      </c>
      <c r="N136" s="236" t="s">
        <v>41</v>
      </c>
      <c r="O136" s="82"/>
      <c r="P136" s="237">
        <f>O136*H136</f>
        <v>0</v>
      </c>
      <c r="Q136" s="237">
        <v>3.0000000000000001E-05</v>
      </c>
      <c r="R136" s="237">
        <f>Q136*H136</f>
        <v>0.00037200000000000004</v>
      </c>
      <c r="S136" s="237">
        <v>0</v>
      </c>
      <c r="T136" s="238">
        <f>S136*H136</f>
        <v>0</v>
      </c>
      <c r="AR136" s="239" t="s">
        <v>205</v>
      </c>
      <c r="AT136" s="239" t="s">
        <v>142</v>
      </c>
      <c r="AU136" s="239" t="s">
        <v>86</v>
      </c>
      <c r="AY136" s="13" t="s">
        <v>140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3" t="s">
        <v>86</v>
      </c>
      <c r="BK136" s="240">
        <f>ROUND(I136*H136,2)</f>
        <v>0</v>
      </c>
      <c r="BL136" s="13" t="s">
        <v>205</v>
      </c>
      <c r="BM136" s="239" t="s">
        <v>313</v>
      </c>
    </row>
    <row r="137" s="1" customFormat="1" ht="24" customHeight="1">
      <c r="B137" s="34"/>
      <c r="C137" s="241" t="s">
        <v>96</v>
      </c>
      <c r="D137" s="241" t="s">
        <v>166</v>
      </c>
      <c r="E137" s="242" t="s">
        <v>314</v>
      </c>
      <c r="F137" s="243" t="s">
        <v>315</v>
      </c>
      <c r="G137" s="244" t="s">
        <v>173</v>
      </c>
      <c r="H137" s="245">
        <v>99</v>
      </c>
      <c r="I137" s="246"/>
      <c r="J137" s="247">
        <f>ROUND(I137*H137,2)</f>
        <v>0</v>
      </c>
      <c r="K137" s="243" t="s">
        <v>146</v>
      </c>
      <c r="L137" s="248"/>
      <c r="M137" s="249" t="s">
        <v>1</v>
      </c>
      <c r="N137" s="250" t="s">
        <v>41</v>
      </c>
      <c r="O137" s="82"/>
      <c r="P137" s="237">
        <f>O137*H137</f>
        <v>0</v>
      </c>
      <c r="Q137" s="237">
        <v>0.00035</v>
      </c>
      <c r="R137" s="237">
        <f>Q137*H137</f>
        <v>0.03465</v>
      </c>
      <c r="S137" s="237">
        <v>0</v>
      </c>
      <c r="T137" s="238">
        <f>S137*H137</f>
        <v>0</v>
      </c>
      <c r="AR137" s="239" t="s">
        <v>251</v>
      </c>
      <c r="AT137" s="239" t="s">
        <v>166</v>
      </c>
      <c r="AU137" s="239" t="s">
        <v>86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205</v>
      </c>
      <c r="BM137" s="239" t="s">
        <v>316</v>
      </c>
    </row>
    <row r="138" s="1" customFormat="1" ht="24" customHeight="1">
      <c r="B138" s="34"/>
      <c r="C138" s="241" t="s">
        <v>99</v>
      </c>
      <c r="D138" s="241" t="s">
        <v>166</v>
      </c>
      <c r="E138" s="242" t="s">
        <v>317</v>
      </c>
      <c r="F138" s="243" t="s">
        <v>318</v>
      </c>
      <c r="G138" s="244" t="s">
        <v>151</v>
      </c>
      <c r="H138" s="245">
        <v>7.6879999999999997</v>
      </c>
      <c r="I138" s="246"/>
      <c r="J138" s="247">
        <f>ROUND(I138*H138,2)</f>
        <v>0</v>
      </c>
      <c r="K138" s="243" t="s">
        <v>146</v>
      </c>
      <c r="L138" s="248"/>
      <c r="M138" s="249" t="s">
        <v>1</v>
      </c>
      <c r="N138" s="250" t="s">
        <v>41</v>
      </c>
      <c r="O138" s="82"/>
      <c r="P138" s="237">
        <f>O138*H138</f>
        <v>0</v>
      </c>
      <c r="Q138" s="237">
        <v>0.00792</v>
      </c>
      <c r="R138" s="237">
        <f>Q138*H138</f>
        <v>0.060888959999999999</v>
      </c>
      <c r="S138" s="237">
        <v>0</v>
      </c>
      <c r="T138" s="238">
        <f>S138*H138</f>
        <v>0</v>
      </c>
      <c r="AR138" s="239" t="s">
        <v>251</v>
      </c>
      <c r="AT138" s="239" t="s">
        <v>166</v>
      </c>
      <c r="AU138" s="239" t="s">
        <v>86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205</v>
      </c>
      <c r="BM138" s="239" t="s">
        <v>319</v>
      </c>
    </row>
    <row r="139" s="1" customFormat="1" ht="24" customHeight="1">
      <c r="B139" s="34"/>
      <c r="C139" s="228" t="s">
        <v>102</v>
      </c>
      <c r="D139" s="228" t="s">
        <v>142</v>
      </c>
      <c r="E139" s="229" t="s">
        <v>320</v>
      </c>
      <c r="F139" s="230" t="s">
        <v>321</v>
      </c>
      <c r="G139" s="231" t="s">
        <v>203</v>
      </c>
      <c r="H139" s="232">
        <v>0.096000000000000002</v>
      </c>
      <c r="I139" s="233"/>
      <c r="J139" s="234">
        <f>ROUND(I139*H139,2)</f>
        <v>0</v>
      </c>
      <c r="K139" s="230" t="s">
        <v>146</v>
      </c>
      <c r="L139" s="39"/>
      <c r="M139" s="235" t="s">
        <v>1</v>
      </c>
      <c r="N139" s="236" t="s">
        <v>41</v>
      </c>
      <c r="O139" s="82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AR139" s="239" t="s">
        <v>205</v>
      </c>
      <c r="AT139" s="239" t="s">
        <v>142</v>
      </c>
      <c r="AU139" s="239" t="s">
        <v>86</v>
      </c>
      <c r="AY139" s="13" t="s">
        <v>140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3" t="s">
        <v>86</v>
      </c>
      <c r="BK139" s="240">
        <f>ROUND(I139*H139,2)</f>
        <v>0</v>
      </c>
      <c r="BL139" s="13" t="s">
        <v>205</v>
      </c>
      <c r="BM139" s="239" t="s">
        <v>322</v>
      </c>
    </row>
    <row r="140" s="11" customFormat="1" ht="22.8" customHeight="1">
      <c r="B140" s="212"/>
      <c r="C140" s="213"/>
      <c r="D140" s="214" t="s">
        <v>74</v>
      </c>
      <c r="E140" s="226" t="s">
        <v>228</v>
      </c>
      <c r="F140" s="226" t="s">
        <v>229</v>
      </c>
      <c r="G140" s="213"/>
      <c r="H140" s="213"/>
      <c r="I140" s="216"/>
      <c r="J140" s="227">
        <f>BK140</f>
        <v>0</v>
      </c>
      <c r="K140" s="213"/>
      <c r="L140" s="218"/>
      <c r="M140" s="219"/>
      <c r="N140" s="220"/>
      <c r="O140" s="220"/>
      <c r="P140" s="221">
        <f>SUM(P141:P150)</f>
        <v>0</v>
      </c>
      <c r="Q140" s="220"/>
      <c r="R140" s="221">
        <f>SUM(R141:R150)</f>
        <v>0.27022499999999999</v>
      </c>
      <c r="S140" s="220"/>
      <c r="T140" s="222">
        <f>SUM(T141:T150)</f>
        <v>0.36455650000000001</v>
      </c>
      <c r="AR140" s="223" t="s">
        <v>86</v>
      </c>
      <c r="AT140" s="224" t="s">
        <v>74</v>
      </c>
      <c r="AU140" s="224" t="s">
        <v>79</v>
      </c>
      <c r="AY140" s="223" t="s">
        <v>140</v>
      </c>
      <c r="BK140" s="225">
        <f>SUM(BK141:BK150)</f>
        <v>0</v>
      </c>
    </row>
    <row r="141" s="1" customFormat="1" ht="24" customHeight="1">
      <c r="B141" s="34"/>
      <c r="C141" s="228" t="s">
        <v>169</v>
      </c>
      <c r="D141" s="228" t="s">
        <v>142</v>
      </c>
      <c r="E141" s="229" t="s">
        <v>323</v>
      </c>
      <c r="F141" s="230" t="s">
        <v>324</v>
      </c>
      <c r="G141" s="231" t="s">
        <v>155</v>
      </c>
      <c r="H141" s="232">
        <v>60.899999999999999</v>
      </c>
      <c r="I141" s="233"/>
      <c r="J141" s="234">
        <f>ROUND(I141*H141,2)</f>
        <v>0</v>
      </c>
      <c r="K141" s="230" t="s">
        <v>146</v>
      </c>
      <c r="L141" s="39"/>
      <c r="M141" s="235" t="s">
        <v>1</v>
      </c>
      <c r="N141" s="236" t="s">
        <v>41</v>
      </c>
      <c r="O141" s="82"/>
      <c r="P141" s="237">
        <f>O141*H141</f>
        <v>0</v>
      </c>
      <c r="Q141" s="237">
        <v>0.0024499999999999999</v>
      </c>
      <c r="R141" s="237">
        <f>Q141*H141</f>
        <v>0.149205</v>
      </c>
      <c r="S141" s="237">
        <v>0</v>
      </c>
      <c r="T141" s="238">
        <f>S141*H141</f>
        <v>0</v>
      </c>
      <c r="AR141" s="239" t="s">
        <v>205</v>
      </c>
      <c r="AT141" s="239" t="s">
        <v>142</v>
      </c>
      <c r="AU141" s="239" t="s">
        <v>86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205</v>
      </c>
      <c r="BM141" s="239" t="s">
        <v>325</v>
      </c>
    </row>
    <row r="142" s="1" customFormat="1" ht="24" customHeight="1">
      <c r="B142" s="34"/>
      <c r="C142" s="228" t="s">
        <v>175</v>
      </c>
      <c r="D142" s="228" t="s">
        <v>142</v>
      </c>
      <c r="E142" s="229" t="s">
        <v>326</v>
      </c>
      <c r="F142" s="230" t="s">
        <v>327</v>
      </c>
      <c r="G142" s="231" t="s">
        <v>155</v>
      </c>
      <c r="H142" s="232">
        <v>60.899999999999999</v>
      </c>
      <c r="I142" s="233"/>
      <c r="J142" s="234">
        <f>ROUND(I142*H142,2)</f>
        <v>0</v>
      </c>
      <c r="K142" s="230" t="s">
        <v>146</v>
      </c>
      <c r="L142" s="39"/>
      <c r="M142" s="235" t="s">
        <v>1</v>
      </c>
      <c r="N142" s="236" t="s">
        <v>41</v>
      </c>
      <c r="O142" s="82"/>
      <c r="P142" s="237">
        <f>O142*H142</f>
        <v>0</v>
      </c>
      <c r="Q142" s="237">
        <v>0</v>
      </c>
      <c r="R142" s="237">
        <f>Q142*H142</f>
        <v>0</v>
      </c>
      <c r="S142" s="237">
        <v>0.0033</v>
      </c>
      <c r="T142" s="238">
        <f>S142*H142</f>
        <v>0.20096999999999998</v>
      </c>
      <c r="AR142" s="239" t="s">
        <v>205</v>
      </c>
      <c r="AT142" s="239" t="s">
        <v>142</v>
      </c>
      <c r="AU142" s="239" t="s">
        <v>86</v>
      </c>
      <c r="AY142" s="13" t="s">
        <v>140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3" t="s">
        <v>86</v>
      </c>
      <c r="BK142" s="240">
        <f>ROUND(I142*H142,2)</f>
        <v>0</v>
      </c>
      <c r="BL142" s="13" t="s">
        <v>205</v>
      </c>
      <c r="BM142" s="239" t="s">
        <v>328</v>
      </c>
    </row>
    <row r="143" s="1" customFormat="1" ht="24" customHeight="1">
      <c r="B143" s="34"/>
      <c r="C143" s="228" t="s">
        <v>180</v>
      </c>
      <c r="D143" s="228" t="s">
        <v>142</v>
      </c>
      <c r="E143" s="229" t="s">
        <v>329</v>
      </c>
      <c r="F143" s="230" t="s">
        <v>330</v>
      </c>
      <c r="G143" s="231" t="s">
        <v>173</v>
      </c>
      <c r="H143" s="232">
        <v>4</v>
      </c>
      <c r="I143" s="233"/>
      <c r="J143" s="234">
        <f>ROUND(I143*H143,2)</f>
        <v>0</v>
      </c>
      <c r="K143" s="230" t="s">
        <v>146</v>
      </c>
      <c r="L143" s="39"/>
      <c r="M143" s="235" t="s">
        <v>1</v>
      </c>
      <c r="N143" s="236" t="s">
        <v>41</v>
      </c>
      <c r="O143" s="82"/>
      <c r="P143" s="237">
        <f>O143*H143</f>
        <v>0</v>
      </c>
      <c r="Q143" s="237">
        <v>0.00158</v>
      </c>
      <c r="R143" s="237">
        <f>Q143*H143</f>
        <v>0.0063200000000000001</v>
      </c>
      <c r="S143" s="237">
        <v>0</v>
      </c>
      <c r="T143" s="238">
        <f>S143*H143</f>
        <v>0</v>
      </c>
      <c r="AR143" s="239" t="s">
        <v>205</v>
      </c>
      <c r="AT143" s="239" t="s">
        <v>142</v>
      </c>
      <c r="AU143" s="239" t="s">
        <v>86</v>
      </c>
      <c r="AY143" s="13" t="s">
        <v>140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3" t="s">
        <v>86</v>
      </c>
      <c r="BK143" s="240">
        <f>ROUND(I143*H143,2)</f>
        <v>0</v>
      </c>
      <c r="BL143" s="13" t="s">
        <v>205</v>
      </c>
      <c r="BM143" s="239" t="s">
        <v>331</v>
      </c>
    </row>
    <row r="144" s="1" customFormat="1" ht="24" customHeight="1">
      <c r="B144" s="34"/>
      <c r="C144" s="228" t="s">
        <v>184</v>
      </c>
      <c r="D144" s="228" t="s">
        <v>142</v>
      </c>
      <c r="E144" s="229" t="s">
        <v>332</v>
      </c>
      <c r="F144" s="230" t="s">
        <v>333</v>
      </c>
      <c r="G144" s="231" t="s">
        <v>173</v>
      </c>
      <c r="H144" s="232">
        <v>4</v>
      </c>
      <c r="I144" s="233"/>
      <c r="J144" s="234">
        <f>ROUND(I144*H144,2)</f>
        <v>0</v>
      </c>
      <c r="K144" s="230" t="s">
        <v>146</v>
      </c>
      <c r="L144" s="39"/>
      <c r="M144" s="235" t="s">
        <v>1</v>
      </c>
      <c r="N144" s="236" t="s">
        <v>41</v>
      </c>
      <c r="O144" s="82"/>
      <c r="P144" s="237">
        <f>O144*H144</f>
        <v>0</v>
      </c>
      <c r="Q144" s="237">
        <v>0</v>
      </c>
      <c r="R144" s="237">
        <f>Q144*H144</f>
        <v>0</v>
      </c>
      <c r="S144" s="237">
        <v>0.0011000000000000001</v>
      </c>
      <c r="T144" s="238">
        <f>S144*H144</f>
        <v>0.0044000000000000003</v>
      </c>
      <c r="AR144" s="239" t="s">
        <v>205</v>
      </c>
      <c r="AT144" s="239" t="s">
        <v>142</v>
      </c>
      <c r="AU144" s="239" t="s">
        <v>86</v>
      </c>
      <c r="AY144" s="13" t="s">
        <v>140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3" t="s">
        <v>86</v>
      </c>
      <c r="BK144" s="240">
        <f>ROUND(I144*H144,2)</f>
        <v>0</v>
      </c>
      <c r="BL144" s="13" t="s">
        <v>205</v>
      </c>
      <c r="BM144" s="239" t="s">
        <v>334</v>
      </c>
    </row>
    <row r="145" s="1" customFormat="1" ht="24" customHeight="1">
      <c r="B145" s="34"/>
      <c r="C145" s="228" t="s">
        <v>188</v>
      </c>
      <c r="D145" s="228" t="s">
        <v>142</v>
      </c>
      <c r="E145" s="229" t="s">
        <v>335</v>
      </c>
      <c r="F145" s="230" t="s">
        <v>336</v>
      </c>
      <c r="G145" s="231" t="s">
        <v>155</v>
      </c>
      <c r="H145" s="232">
        <v>30.449999999999999</v>
      </c>
      <c r="I145" s="233"/>
      <c r="J145" s="234">
        <f>ROUND(I145*H145,2)</f>
        <v>0</v>
      </c>
      <c r="K145" s="230" t="s">
        <v>146</v>
      </c>
      <c r="L145" s="39"/>
      <c r="M145" s="235" t="s">
        <v>1</v>
      </c>
      <c r="N145" s="236" t="s">
        <v>41</v>
      </c>
      <c r="O145" s="82"/>
      <c r="P145" s="237">
        <f>O145*H145</f>
        <v>0</v>
      </c>
      <c r="Q145" s="237">
        <v>0</v>
      </c>
      <c r="R145" s="237">
        <f>Q145*H145</f>
        <v>0</v>
      </c>
      <c r="S145" s="237">
        <v>0.00197</v>
      </c>
      <c r="T145" s="238">
        <f>S145*H145</f>
        <v>0.059986499999999998</v>
      </c>
      <c r="AR145" s="239" t="s">
        <v>205</v>
      </c>
      <c r="AT145" s="239" t="s">
        <v>142</v>
      </c>
      <c r="AU145" s="239" t="s">
        <v>86</v>
      </c>
      <c r="AY145" s="13" t="s">
        <v>140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3" t="s">
        <v>86</v>
      </c>
      <c r="BK145" s="240">
        <f>ROUND(I145*H145,2)</f>
        <v>0</v>
      </c>
      <c r="BL145" s="13" t="s">
        <v>205</v>
      </c>
      <c r="BM145" s="239" t="s">
        <v>337</v>
      </c>
    </row>
    <row r="146" s="1" customFormat="1" ht="24" customHeight="1">
      <c r="B146" s="34"/>
      <c r="C146" s="228" t="s">
        <v>192</v>
      </c>
      <c r="D146" s="228" t="s">
        <v>142</v>
      </c>
      <c r="E146" s="229" t="s">
        <v>338</v>
      </c>
      <c r="F146" s="230" t="s">
        <v>339</v>
      </c>
      <c r="G146" s="231" t="s">
        <v>155</v>
      </c>
      <c r="H146" s="232">
        <v>12.4</v>
      </c>
      <c r="I146" s="233"/>
      <c r="J146" s="234">
        <f>ROUND(I146*H146,2)</f>
        <v>0</v>
      </c>
      <c r="K146" s="230" t="s">
        <v>146</v>
      </c>
      <c r="L146" s="39"/>
      <c r="M146" s="235" t="s">
        <v>1</v>
      </c>
      <c r="N146" s="236" t="s">
        <v>41</v>
      </c>
      <c r="O146" s="82"/>
      <c r="P146" s="237">
        <f>O146*H146</f>
        <v>0</v>
      </c>
      <c r="Q146" s="237">
        <v>0.0042900000000000004</v>
      </c>
      <c r="R146" s="237">
        <f>Q146*H146</f>
        <v>0.053196000000000007</v>
      </c>
      <c r="S146" s="237">
        <v>0</v>
      </c>
      <c r="T146" s="238">
        <f>S146*H146</f>
        <v>0</v>
      </c>
      <c r="AR146" s="239" t="s">
        <v>205</v>
      </c>
      <c r="AT146" s="239" t="s">
        <v>142</v>
      </c>
      <c r="AU146" s="239" t="s">
        <v>86</v>
      </c>
      <c r="AY146" s="13" t="s">
        <v>140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3" t="s">
        <v>86</v>
      </c>
      <c r="BK146" s="240">
        <f>ROUND(I146*H146,2)</f>
        <v>0</v>
      </c>
      <c r="BL146" s="13" t="s">
        <v>205</v>
      </c>
      <c r="BM146" s="239" t="s">
        <v>340</v>
      </c>
    </row>
    <row r="147" s="1" customFormat="1" ht="24" customHeight="1">
      <c r="B147" s="34"/>
      <c r="C147" s="228" t="s">
        <v>196</v>
      </c>
      <c r="D147" s="228" t="s">
        <v>142</v>
      </c>
      <c r="E147" s="229" t="s">
        <v>341</v>
      </c>
      <c r="F147" s="230" t="s">
        <v>342</v>
      </c>
      <c r="G147" s="231" t="s">
        <v>155</v>
      </c>
      <c r="H147" s="232">
        <v>12.4</v>
      </c>
      <c r="I147" s="233"/>
      <c r="J147" s="234">
        <f>ROUND(I147*H147,2)</f>
        <v>0</v>
      </c>
      <c r="K147" s="230" t="s">
        <v>146</v>
      </c>
      <c r="L147" s="39"/>
      <c r="M147" s="235" t="s">
        <v>1</v>
      </c>
      <c r="N147" s="236" t="s">
        <v>41</v>
      </c>
      <c r="O147" s="82"/>
      <c r="P147" s="237">
        <f>O147*H147</f>
        <v>0</v>
      </c>
      <c r="Q147" s="237">
        <v>0</v>
      </c>
      <c r="R147" s="237">
        <f>Q147*H147</f>
        <v>0</v>
      </c>
      <c r="S147" s="237">
        <v>0.0023</v>
      </c>
      <c r="T147" s="238">
        <f>S147*H147</f>
        <v>0.02852</v>
      </c>
      <c r="AR147" s="239" t="s">
        <v>205</v>
      </c>
      <c r="AT147" s="239" t="s">
        <v>142</v>
      </c>
      <c r="AU147" s="239" t="s">
        <v>86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205</v>
      </c>
      <c r="BM147" s="239" t="s">
        <v>343</v>
      </c>
    </row>
    <row r="148" s="1" customFormat="1" ht="24" customHeight="1">
      <c r="B148" s="34"/>
      <c r="C148" s="228" t="s">
        <v>200</v>
      </c>
      <c r="D148" s="228" t="s">
        <v>142</v>
      </c>
      <c r="E148" s="229" t="s">
        <v>344</v>
      </c>
      <c r="F148" s="230" t="s">
        <v>345</v>
      </c>
      <c r="G148" s="231" t="s">
        <v>155</v>
      </c>
      <c r="H148" s="232">
        <v>24.800000000000001</v>
      </c>
      <c r="I148" s="233"/>
      <c r="J148" s="234">
        <f>ROUND(I148*H148,2)</f>
        <v>0</v>
      </c>
      <c r="K148" s="230" t="s">
        <v>146</v>
      </c>
      <c r="L148" s="39"/>
      <c r="M148" s="235" t="s">
        <v>1</v>
      </c>
      <c r="N148" s="236" t="s">
        <v>41</v>
      </c>
      <c r="O148" s="82"/>
      <c r="P148" s="237">
        <f>O148*H148</f>
        <v>0</v>
      </c>
      <c r="Q148" s="237">
        <v>0.00248</v>
      </c>
      <c r="R148" s="237">
        <f>Q148*H148</f>
        <v>0.061504000000000003</v>
      </c>
      <c r="S148" s="237">
        <v>0</v>
      </c>
      <c r="T148" s="238">
        <f>S148*H148</f>
        <v>0</v>
      </c>
      <c r="AR148" s="239" t="s">
        <v>205</v>
      </c>
      <c r="AT148" s="239" t="s">
        <v>142</v>
      </c>
      <c r="AU148" s="239" t="s">
        <v>86</v>
      </c>
      <c r="AY148" s="13" t="s">
        <v>140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3" t="s">
        <v>86</v>
      </c>
      <c r="BK148" s="240">
        <f>ROUND(I148*H148,2)</f>
        <v>0</v>
      </c>
      <c r="BL148" s="13" t="s">
        <v>205</v>
      </c>
      <c r="BM148" s="239" t="s">
        <v>346</v>
      </c>
    </row>
    <row r="149" s="1" customFormat="1" ht="24" customHeight="1">
      <c r="B149" s="34"/>
      <c r="C149" s="228" t="s">
        <v>205</v>
      </c>
      <c r="D149" s="228" t="s">
        <v>142</v>
      </c>
      <c r="E149" s="229" t="s">
        <v>347</v>
      </c>
      <c r="F149" s="230" t="s">
        <v>348</v>
      </c>
      <c r="G149" s="231" t="s">
        <v>155</v>
      </c>
      <c r="H149" s="232">
        <v>24.800000000000001</v>
      </c>
      <c r="I149" s="233"/>
      <c r="J149" s="234">
        <f>ROUND(I149*H149,2)</f>
        <v>0</v>
      </c>
      <c r="K149" s="230" t="s">
        <v>146</v>
      </c>
      <c r="L149" s="39"/>
      <c r="M149" s="235" t="s">
        <v>1</v>
      </c>
      <c r="N149" s="236" t="s">
        <v>41</v>
      </c>
      <c r="O149" s="82"/>
      <c r="P149" s="237">
        <f>O149*H149</f>
        <v>0</v>
      </c>
      <c r="Q149" s="237">
        <v>0</v>
      </c>
      <c r="R149" s="237">
        <f>Q149*H149</f>
        <v>0</v>
      </c>
      <c r="S149" s="237">
        <v>0.0028500000000000001</v>
      </c>
      <c r="T149" s="238">
        <f>S149*H149</f>
        <v>0.070680000000000007</v>
      </c>
      <c r="AR149" s="239" t="s">
        <v>205</v>
      </c>
      <c r="AT149" s="239" t="s">
        <v>142</v>
      </c>
      <c r="AU149" s="239" t="s">
        <v>86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205</v>
      </c>
      <c r="BM149" s="239" t="s">
        <v>349</v>
      </c>
    </row>
    <row r="150" s="1" customFormat="1" ht="24" customHeight="1">
      <c r="B150" s="34"/>
      <c r="C150" s="228" t="s">
        <v>209</v>
      </c>
      <c r="D150" s="228" t="s">
        <v>142</v>
      </c>
      <c r="E150" s="229" t="s">
        <v>239</v>
      </c>
      <c r="F150" s="230" t="s">
        <v>240</v>
      </c>
      <c r="G150" s="231" t="s">
        <v>203</v>
      </c>
      <c r="H150" s="232">
        <v>0.27000000000000002</v>
      </c>
      <c r="I150" s="233"/>
      <c r="J150" s="234">
        <f>ROUND(I150*H150,2)</f>
        <v>0</v>
      </c>
      <c r="K150" s="230" t="s">
        <v>146</v>
      </c>
      <c r="L150" s="39"/>
      <c r="M150" s="235" t="s">
        <v>1</v>
      </c>
      <c r="N150" s="236" t="s">
        <v>41</v>
      </c>
      <c r="O150" s="82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AR150" s="239" t="s">
        <v>205</v>
      </c>
      <c r="AT150" s="239" t="s">
        <v>142</v>
      </c>
      <c r="AU150" s="239" t="s">
        <v>86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205</v>
      </c>
      <c r="BM150" s="239" t="s">
        <v>350</v>
      </c>
    </row>
    <row r="151" s="11" customFormat="1" ht="22.8" customHeight="1">
      <c r="B151" s="212"/>
      <c r="C151" s="213"/>
      <c r="D151" s="214" t="s">
        <v>74</v>
      </c>
      <c r="E151" s="226" t="s">
        <v>269</v>
      </c>
      <c r="F151" s="226" t="s">
        <v>270</v>
      </c>
      <c r="G151" s="213"/>
      <c r="H151" s="213"/>
      <c r="I151" s="216"/>
      <c r="J151" s="227">
        <f>BK151</f>
        <v>0</v>
      </c>
      <c r="K151" s="213"/>
      <c r="L151" s="218"/>
      <c r="M151" s="219"/>
      <c r="N151" s="220"/>
      <c r="O151" s="220"/>
      <c r="P151" s="221">
        <f>SUM(P152:P156)</f>
        <v>0</v>
      </c>
      <c r="Q151" s="220"/>
      <c r="R151" s="221">
        <f>SUM(R152:R156)</f>
        <v>5.9221113999999995</v>
      </c>
      <c r="S151" s="220"/>
      <c r="T151" s="222">
        <f>SUM(T152:T156)</f>
        <v>2.8569800000000001</v>
      </c>
      <c r="AR151" s="223" t="s">
        <v>86</v>
      </c>
      <c r="AT151" s="224" t="s">
        <v>74</v>
      </c>
      <c r="AU151" s="224" t="s">
        <v>79</v>
      </c>
      <c r="AY151" s="223" t="s">
        <v>140</v>
      </c>
      <c r="BK151" s="225">
        <f>SUM(BK152:BK156)</f>
        <v>0</v>
      </c>
    </row>
    <row r="152" s="1" customFormat="1" ht="24" customHeight="1">
      <c r="B152" s="34"/>
      <c r="C152" s="228" t="s">
        <v>213</v>
      </c>
      <c r="D152" s="228" t="s">
        <v>142</v>
      </c>
      <c r="E152" s="229" t="s">
        <v>351</v>
      </c>
      <c r="F152" s="230" t="s">
        <v>352</v>
      </c>
      <c r="G152" s="231" t="s">
        <v>151</v>
      </c>
      <c r="H152" s="232">
        <v>408.13999999999999</v>
      </c>
      <c r="I152" s="233"/>
      <c r="J152" s="234">
        <f>ROUND(I152*H152,2)</f>
        <v>0</v>
      </c>
      <c r="K152" s="230" t="s">
        <v>146</v>
      </c>
      <c r="L152" s="39"/>
      <c r="M152" s="235" t="s">
        <v>1</v>
      </c>
      <c r="N152" s="236" t="s">
        <v>41</v>
      </c>
      <c r="O152" s="82"/>
      <c r="P152" s="237">
        <f>O152*H152</f>
        <v>0</v>
      </c>
      <c r="Q152" s="237">
        <v>0</v>
      </c>
      <c r="R152" s="237">
        <f>Q152*H152</f>
        <v>0</v>
      </c>
      <c r="S152" s="237">
        <v>0.0070000000000000001</v>
      </c>
      <c r="T152" s="238">
        <f>S152*H152</f>
        <v>2.8569800000000001</v>
      </c>
      <c r="AR152" s="239" t="s">
        <v>205</v>
      </c>
      <c r="AT152" s="239" t="s">
        <v>142</v>
      </c>
      <c r="AU152" s="239" t="s">
        <v>86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205</v>
      </c>
      <c r="BM152" s="239" t="s">
        <v>353</v>
      </c>
    </row>
    <row r="153" s="1" customFormat="1" ht="24" customHeight="1">
      <c r="B153" s="34"/>
      <c r="C153" s="228" t="s">
        <v>217</v>
      </c>
      <c r="D153" s="228" t="s">
        <v>142</v>
      </c>
      <c r="E153" s="229" t="s">
        <v>354</v>
      </c>
      <c r="F153" s="230" t="s">
        <v>355</v>
      </c>
      <c r="G153" s="231" t="s">
        <v>151</v>
      </c>
      <c r="H153" s="232">
        <v>408.13999999999999</v>
      </c>
      <c r="I153" s="233"/>
      <c r="J153" s="234">
        <f>ROUND(I153*H153,2)</f>
        <v>0</v>
      </c>
      <c r="K153" s="230" t="s">
        <v>146</v>
      </c>
      <c r="L153" s="39"/>
      <c r="M153" s="235" t="s">
        <v>1</v>
      </c>
      <c r="N153" s="236" t="s">
        <v>41</v>
      </c>
      <c r="O153" s="82"/>
      <c r="P153" s="237">
        <f>O153*H153</f>
        <v>0</v>
      </c>
      <c r="Q153" s="237">
        <v>0.00046000000000000001</v>
      </c>
      <c r="R153" s="237">
        <f>Q153*H153</f>
        <v>0.18774440000000001</v>
      </c>
      <c r="S153" s="237">
        <v>0</v>
      </c>
      <c r="T153" s="238">
        <f>S153*H153</f>
        <v>0</v>
      </c>
      <c r="AR153" s="239" t="s">
        <v>205</v>
      </c>
      <c r="AT153" s="239" t="s">
        <v>142</v>
      </c>
      <c r="AU153" s="239" t="s">
        <v>86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205</v>
      </c>
      <c r="BM153" s="239" t="s">
        <v>356</v>
      </c>
    </row>
    <row r="154" s="1" customFormat="1" ht="24" customHeight="1">
      <c r="B154" s="34"/>
      <c r="C154" s="241" t="s">
        <v>7</v>
      </c>
      <c r="D154" s="241" t="s">
        <v>166</v>
      </c>
      <c r="E154" s="242" t="s">
        <v>357</v>
      </c>
      <c r="F154" s="243" t="s">
        <v>358</v>
      </c>
      <c r="G154" s="244" t="s">
        <v>151</v>
      </c>
      <c r="H154" s="245">
        <v>408.13999999999999</v>
      </c>
      <c r="I154" s="246"/>
      <c r="J154" s="247">
        <f>ROUND(I154*H154,2)</f>
        <v>0</v>
      </c>
      <c r="K154" s="243" t="s">
        <v>146</v>
      </c>
      <c r="L154" s="248"/>
      <c r="M154" s="249" t="s">
        <v>1</v>
      </c>
      <c r="N154" s="250" t="s">
        <v>41</v>
      </c>
      <c r="O154" s="82"/>
      <c r="P154" s="237">
        <f>O154*H154</f>
        <v>0</v>
      </c>
      <c r="Q154" s="237">
        <v>0.01405</v>
      </c>
      <c r="R154" s="237">
        <f>Q154*H154</f>
        <v>5.7343669999999998</v>
      </c>
      <c r="S154" s="237">
        <v>0</v>
      </c>
      <c r="T154" s="238">
        <f>S154*H154</f>
        <v>0</v>
      </c>
      <c r="AR154" s="239" t="s">
        <v>251</v>
      </c>
      <c r="AT154" s="239" t="s">
        <v>166</v>
      </c>
      <c r="AU154" s="239" t="s">
        <v>86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205</v>
      </c>
      <c r="BM154" s="239" t="s">
        <v>359</v>
      </c>
    </row>
    <row r="155" s="1" customFormat="1" ht="24" customHeight="1">
      <c r="B155" s="34"/>
      <c r="C155" s="228" t="s">
        <v>230</v>
      </c>
      <c r="D155" s="228" t="s">
        <v>142</v>
      </c>
      <c r="E155" s="229" t="s">
        <v>360</v>
      </c>
      <c r="F155" s="230" t="s">
        <v>361</v>
      </c>
      <c r="G155" s="231" t="s">
        <v>362</v>
      </c>
      <c r="H155" s="232">
        <v>1</v>
      </c>
      <c r="I155" s="233"/>
      <c r="J155" s="234">
        <f>ROUND(I155*H155,2)</f>
        <v>0</v>
      </c>
      <c r="K155" s="230" t="s">
        <v>1</v>
      </c>
      <c r="L155" s="39"/>
      <c r="M155" s="235" t="s">
        <v>1</v>
      </c>
      <c r="N155" s="236" t="s">
        <v>41</v>
      </c>
      <c r="O155" s="82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AR155" s="239" t="s">
        <v>205</v>
      </c>
      <c r="AT155" s="239" t="s">
        <v>142</v>
      </c>
      <c r="AU155" s="239" t="s">
        <v>86</v>
      </c>
      <c r="AY155" s="13" t="s">
        <v>140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3" t="s">
        <v>86</v>
      </c>
      <c r="BK155" s="240">
        <f>ROUND(I155*H155,2)</f>
        <v>0</v>
      </c>
      <c r="BL155" s="13" t="s">
        <v>205</v>
      </c>
      <c r="BM155" s="239" t="s">
        <v>363</v>
      </c>
    </row>
    <row r="156" s="1" customFormat="1" ht="24" customHeight="1">
      <c r="B156" s="34"/>
      <c r="C156" s="228" t="s">
        <v>234</v>
      </c>
      <c r="D156" s="228" t="s">
        <v>142</v>
      </c>
      <c r="E156" s="229" t="s">
        <v>280</v>
      </c>
      <c r="F156" s="230" t="s">
        <v>281</v>
      </c>
      <c r="G156" s="231" t="s">
        <v>203</v>
      </c>
      <c r="H156" s="232">
        <v>5.9219999999999997</v>
      </c>
      <c r="I156" s="233"/>
      <c r="J156" s="234">
        <f>ROUND(I156*H156,2)</f>
        <v>0</v>
      </c>
      <c r="K156" s="230" t="s">
        <v>146</v>
      </c>
      <c r="L156" s="39"/>
      <c r="M156" s="235" t="s">
        <v>1</v>
      </c>
      <c r="N156" s="236" t="s">
        <v>41</v>
      </c>
      <c r="O156" s="82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AR156" s="239" t="s">
        <v>205</v>
      </c>
      <c r="AT156" s="239" t="s">
        <v>142</v>
      </c>
      <c r="AU156" s="239" t="s">
        <v>86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205</v>
      </c>
      <c r="BM156" s="239" t="s">
        <v>364</v>
      </c>
    </row>
    <row r="157" s="11" customFormat="1" ht="22.8" customHeight="1">
      <c r="B157" s="212"/>
      <c r="C157" s="213"/>
      <c r="D157" s="214" t="s">
        <v>74</v>
      </c>
      <c r="E157" s="226" t="s">
        <v>365</v>
      </c>
      <c r="F157" s="226" t="s">
        <v>366</v>
      </c>
      <c r="G157" s="213"/>
      <c r="H157" s="213"/>
      <c r="I157" s="216"/>
      <c r="J157" s="227">
        <f>BK157</f>
        <v>0</v>
      </c>
      <c r="K157" s="213"/>
      <c r="L157" s="218"/>
      <c r="M157" s="219"/>
      <c r="N157" s="220"/>
      <c r="O157" s="220"/>
      <c r="P157" s="221">
        <f>SUM(P158:P161)</f>
        <v>0</v>
      </c>
      <c r="Q157" s="220"/>
      <c r="R157" s="221">
        <f>SUM(R158:R161)</f>
        <v>0.25304680000000002</v>
      </c>
      <c r="S157" s="220"/>
      <c r="T157" s="222">
        <f>SUM(T158:T161)</f>
        <v>0</v>
      </c>
      <c r="AR157" s="223" t="s">
        <v>86</v>
      </c>
      <c r="AT157" s="224" t="s">
        <v>74</v>
      </c>
      <c r="AU157" s="224" t="s">
        <v>79</v>
      </c>
      <c r="AY157" s="223" t="s">
        <v>140</v>
      </c>
      <c r="BK157" s="225">
        <f>SUM(BK158:BK161)</f>
        <v>0</v>
      </c>
    </row>
    <row r="158" s="1" customFormat="1" ht="36" customHeight="1">
      <c r="B158" s="34"/>
      <c r="C158" s="228" t="s">
        <v>238</v>
      </c>
      <c r="D158" s="228" t="s">
        <v>142</v>
      </c>
      <c r="E158" s="229" t="s">
        <v>367</v>
      </c>
      <c r="F158" s="230" t="s">
        <v>368</v>
      </c>
      <c r="G158" s="231" t="s">
        <v>151</v>
      </c>
      <c r="H158" s="232">
        <v>408.13999999999999</v>
      </c>
      <c r="I158" s="233"/>
      <c r="J158" s="234">
        <f>ROUND(I158*H158,2)</f>
        <v>0</v>
      </c>
      <c r="K158" s="230" t="s">
        <v>146</v>
      </c>
      <c r="L158" s="39"/>
      <c r="M158" s="235" t="s">
        <v>1</v>
      </c>
      <c r="N158" s="236" t="s">
        <v>41</v>
      </c>
      <c r="O158" s="82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AR158" s="239" t="s">
        <v>205</v>
      </c>
      <c r="AT158" s="239" t="s">
        <v>142</v>
      </c>
      <c r="AU158" s="239" t="s">
        <v>86</v>
      </c>
      <c r="AY158" s="13" t="s">
        <v>140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3" t="s">
        <v>86</v>
      </c>
      <c r="BK158" s="240">
        <f>ROUND(I158*H158,2)</f>
        <v>0</v>
      </c>
      <c r="BL158" s="13" t="s">
        <v>205</v>
      </c>
      <c r="BM158" s="239" t="s">
        <v>369</v>
      </c>
    </row>
    <row r="159" s="1" customFormat="1" ht="24" customHeight="1">
      <c r="B159" s="34"/>
      <c r="C159" s="228" t="s">
        <v>244</v>
      </c>
      <c r="D159" s="228" t="s">
        <v>142</v>
      </c>
      <c r="E159" s="229" t="s">
        <v>370</v>
      </c>
      <c r="F159" s="230" t="s">
        <v>371</v>
      </c>
      <c r="G159" s="231" t="s">
        <v>151</v>
      </c>
      <c r="H159" s="232">
        <v>408.13999999999999</v>
      </c>
      <c r="I159" s="233"/>
      <c r="J159" s="234">
        <f>ROUND(I159*H159,2)</f>
        <v>0</v>
      </c>
      <c r="K159" s="230" t="s">
        <v>146</v>
      </c>
      <c r="L159" s="39"/>
      <c r="M159" s="235" t="s">
        <v>1</v>
      </c>
      <c r="N159" s="236" t="s">
        <v>41</v>
      </c>
      <c r="O159" s="82"/>
      <c r="P159" s="237">
        <f>O159*H159</f>
        <v>0</v>
      </c>
      <c r="Q159" s="237">
        <v>0.00044999999999999999</v>
      </c>
      <c r="R159" s="237">
        <f>Q159*H159</f>
        <v>0.18366299999999999</v>
      </c>
      <c r="S159" s="237">
        <v>0</v>
      </c>
      <c r="T159" s="238">
        <f>S159*H159</f>
        <v>0</v>
      </c>
      <c r="AR159" s="239" t="s">
        <v>205</v>
      </c>
      <c r="AT159" s="239" t="s">
        <v>142</v>
      </c>
      <c r="AU159" s="239" t="s">
        <v>86</v>
      </c>
      <c r="AY159" s="13" t="s">
        <v>140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3" t="s">
        <v>86</v>
      </c>
      <c r="BK159" s="240">
        <f>ROUND(I159*H159,2)</f>
        <v>0</v>
      </c>
      <c r="BL159" s="13" t="s">
        <v>205</v>
      </c>
      <c r="BM159" s="239" t="s">
        <v>372</v>
      </c>
    </row>
    <row r="160" s="1" customFormat="1" ht="24" customHeight="1">
      <c r="B160" s="34"/>
      <c r="C160" s="228" t="s">
        <v>248</v>
      </c>
      <c r="D160" s="228" t="s">
        <v>142</v>
      </c>
      <c r="E160" s="229" t="s">
        <v>373</v>
      </c>
      <c r="F160" s="230" t="s">
        <v>374</v>
      </c>
      <c r="G160" s="231" t="s">
        <v>151</v>
      </c>
      <c r="H160" s="232">
        <v>408.13999999999999</v>
      </c>
      <c r="I160" s="233"/>
      <c r="J160" s="234">
        <f>ROUND(I160*H160,2)</f>
        <v>0</v>
      </c>
      <c r="K160" s="230" t="s">
        <v>146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0.00017000000000000001</v>
      </c>
      <c r="R160" s="237">
        <f>Q160*H160</f>
        <v>0.069383800000000009</v>
      </c>
      <c r="S160" s="237">
        <v>0</v>
      </c>
      <c r="T160" s="238">
        <f>S160*H160</f>
        <v>0</v>
      </c>
      <c r="AR160" s="239" t="s">
        <v>205</v>
      </c>
      <c r="AT160" s="239" t="s">
        <v>142</v>
      </c>
      <c r="AU160" s="239" t="s">
        <v>86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205</v>
      </c>
      <c r="BM160" s="239" t="s">
        <v>375</v>
      </c>
    </row>
    <row r="161" s="1" customFormat="1" ht="24" customHeight="1">
      <c r="B161" s="34"/>
      <c r="C161" s="228" t="s">
        <v>253</v>
      </c>
      <c r="D161" s="228" t="s">
        <v>142</v>
      </c>
      <c r="E161" s="229" t="s">
        <v>376</v>
      </c>
      <c r="F161" s="230" t="s">
        <v>377</v>
      </c>
      <c r="G161" s="231" t="s">
        <v>151</v>
      </c>
      <c r="H161" s="232">
        <v>408.13999999999999</v>
      </c>
      <c r="I161" s="233"/>
      <c r="J161" s="234">
        <f>ROUND(I161*H161,2)</f>
        <v>0</v>
      </c>
      <c r="K161" s="230" t="s">
        <v>146</v>
      </c>
      <c r="L161" s="39"/>
      <c r="M161" s="235" t="s">
        <v>1</v>
      </c>
      <c r="N161" s="236" t="s">
        <v>41</v>
      </c>
      <c r="O161" s="82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AR161" s="239" t="s">
        <v>205</v>
      </c>
      <c r="AT161" s="239" t="s">
        <v>142</v>
      </c>
      <c r="AU161" s="239" t="s">
        <v>86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205</v>
      </c>
      <c r="BM161" s="239" t="s">
        <v>378</v>
      </c>
    </row>
    <row r="162" s="11" customFormat="1" ht="25.92" customHeight="1">
      <c r="B162" s="212"/>
      <c r="C162" s="213"/>
      <c r="D162" s="214" t="s">
        <v>74</v>
      </c>
      <c r="E162" s="215" t="s">
        <v>293</v>
      </c>
      <c r="F162" s="215" t="s">
        <v>294</v>
      </c>
      <c r="G162" s="213"/>
      <c r="H162" s="213"/>
      <c r="I162" s="216"/>
      <c r="J162" s="217">
        <f>BK162</f>
        <v>0</v>
      </c>
      <c r="K162" s="213"/>
      <c r="L162" s="218"/>
      <c r="M162" s="219"/>
      <c r="N162" s="220"/>
      <c r="O162" s="220"/>
      <c r="P162" s="221">
        <f>P163</f>
        <v>0</v>
      </c>
      <c r="Q162" s="220"/>
      <c r="R162" s="221">
        <f>R163</f>
        <v>0</v>
      </c>
      <c r="S162" s="220"/>
      <c r="T162" s="222">
        <f>T163</f>
        <v>0</v>
      </c>
      <c r="AR162" s="223" t="s">
        <v>93</v>
      </c>
      <c r="AT162" s="224" t="s">
        <v>74</v>
      </c>
      <c r="AU162" s="224" t="s">
        <v>75</v>
      </c>
      <c r="AY162" s="223" t="s">
        <v>140</v>
      </c>
      <c r="BK162" s="225">
        <f>BK163</f>
        <v>0</v>
      </c>
    </row>
    <row r="163" s="1" customFormat="1" ht="24" customHeight="1">
      <c r="B163" s="34"/>
      <c r="C163" s="228" t="s">
        <v>257</v>
      </c>
      <c r="D163" s="228" t="s">
        <v>142</v>
      </c>
      <c r="E163" s="229" t="s">
        <v>296</v>
      </c>
      <c r="F163" s="230" t="s">
        <v>297</v>
      </c>
      <c r="G163" s="231" t="s">
        <v>298</v>
      </c>
      <c r="H163" s="232">
        <v>40</v>
      </c>
      <c r="I163" s="233"/>
      <c r="J163" s="234">
        <f>ROUND(I163*H163,2)</f>
        <v>0</v>
      </c>
      <c r="K163" s="230" t="s">
        <v>146</v>
      </c>
      <c r="L163" s="39"/>
      <c r="M163" s="251" t="s">
        <v>1</v>
      </c>
      <c r="N163" s="252" t="s">
        <v>41</v>
      </c>
      <c r="O163" s="253"/>
      <c r="P163" s="254">
        <f>O163*H163</f>
        <v>0</v>
      </c>
      <c r="Q163" s="254">
        <v>0</v>
      </c>
      <c r="R163" s="254">
        <f>Q163*H163</f>
        <v>0</v>
      </c>
      <c r="S163" s="254">
        <v>0</v>
      </c>
      <c r="T163" s="255">
        <f>S163*H163</f>
        <v>0</v>
      </c>
      <c r="AR163" s="239" t="s">
        <v>299</v>
      </c>
      <c r="AT163" s="239" t="s">
        <v>142</v>
      </c>
      <c r="AU163" s="239" t="s">
        <v>79</v>
      </c>
      <c r="AY163" s="13" t="s">
        <v>140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3" t="s">
        <v>86</v>
      </c>
      <c r="BK163" s="240">
        <f>ROUND(I163*H163,2)</f>
        <v>0</v>
      </c>
      <c r="BL163" s="13" t="s">
        <v>299</v>
      </c>
      <c r="BM163" s="239" t="s">
        <v>379</v>
      </c>
    </row>
    <row r="164" s="1" customFormat="1" ht="6.96" customHeight="1">
      <c r="B164" s="57"/>
      <c r="C164" s="58"/>
      <c r="D164" s="58"/>
      <c r="E164" s="58"/>
      <c r="F164" s="58"/>
      <c r="G164" s="58"/>
      <c r="H164" s="58"/>
      <c r="I164" s="178"/>
      <c r="J164" s="58"/>
      <c r="K164" s="58"/>
      <c r="L164" s="39"/>
    </row>
  </sheetData>
  <sheetProtection sheet="1" autoFilter="0" formatColumns="0" formatRows="0" objects="1" scenarios="1" spinCount="100000" saltValue="zCPdx4Mg91KfD//vwRDjPlFSWgHtQNHwyGHx1DO8altj8IOBP7V4kCpzNfQ9cPxkMaeu4ynlgtlnG3W4Jhqfvw==" hashValue="ThTi9TUzRy+3yvnxvDIWk2Zz38uYFul+sLMMKhjgA/kON/2CYhWhpZ71geT/NtX44OVX1yt7TbTVIBur5FrHaA==" algorithmName="SHA-512" password="CC35"/>
  <autoFilter ref="C127:K16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92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380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">
        <v>1</v>
      </c>
      <c r="L22" s="39"/>
    </row>
    <row r="23" s="1" customFormat="1" ht="18" customHeight="1">
      <c r="B23" s="39"/>
      <c r="E23" s="132" t="s">
        <v>30</v>
      </c>
      <c r="I23" s="147" t="s">
        <v>26</v>
      </c>
      <c r="J23" s="132" t="s">
        <v>1</v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">
        <v>1</v>
      </c>
      <c r="L25" s="39"/>
    </row>
    <row r="26" s="1" customFormat="1" ht="18" customHeight="1">
      <c r="B26" s="39"/>
      <c r="E26" s="132" t="s">
        <v>33</v>
      </c>
      <c r="I26" s="147" t="s">
        <v>26</v>
      </c>
      <c r="J26" s="132" t="s">
        <v>1</v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ROUND(J134,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ROUND((SUM(BE134:BE193)),  2)</f>
        <v>0</v>
      </c>
      <c r="I35" s="159">
        <v>0.20000000000000001</v>
      </c>
      <c r="J35" s="158">
        <f>ROUND(((SUM(BE134:BE193))*I35),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ROUND((SUM(BF134:BF193)),  2)</f>
        <v>0</v>
      </c>
      <c r="I36" s="159">
        <v>0.20000000000000001</v>
      </c>
      <c r="J36" s="158">
        <f>ROUND(((SUM(BF134:BF193))*I36),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ROUND((SUM(BG134:BG193)),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ROUND((SUM(BH134:BH193)),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ROUND((SUM(BI134:BI193)),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3 - Zateplenie obvodového plášťa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J134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115</v>
      </c>
      <c r="E99" s="191"/>
      <c r="F99" s="191"/>
      <c r="G99" s="191"/>
      <c r="H99" s="191"/>
      <c r="I99" s="192"/>
      <c r="J99" s="193">
        <f>J135</f>
        <v>0</v>
      </c>
      <c r="K99" s="189"/>
      <c r="L99" s="194"/>
    </row>
    <row r="100" s="9" customFormat="1" ht="19.92" customHeight="1">
      <c r="B100" s="195"/>
      <c r="C100" s="124"/>
      <c r="D100" s="196" t="s">
        <v>381</v>
      </c>
      <c r="E100" s="197"/>
      <c r="F100" s="197"/>
      <c r="G100" s="197"/>
      <c r="H100" s="197"/>
      <c r="I100" s="198"/>
      <c r="J100" s="199">
        <f>J136</f>
        <v>0</v>
      </c>
      <c r="K100" s="124"/>
      <c r="L100" s="200"/>
    </row>
    <row r="101" s="9" customFormat="1" ht="19.92" customHeight="1">
      <c r="B101" s="195"/>
      <c r="C101" s="124"/>
      <c r="D101" s="196" t="s">
        <v>382</v>
      </c>
      <c r="E101" s="197"/>
      <c r="F101" s="197"/>
      <c r="G101" s="197"/>
      <c r="H101" s="197"/>
      <c r="I101" s="198"/>
      <c r="J101" s="199">
        <f>J139</f>
        <v>0</v>
      </c>
      <c r="K101" s="124"/>
      <c r="L101" s="200"/>
    </row>
    <row r="102" s="9" customFormat="1" ht="19.92" customHeight="1">
      <c r="B102" s="195"/>
      <c r="C102" s="124"/>
      <c r="D102" s="196" t="s">
        <v>383</v>
      </c>
      <c r="E102" s="197"/>
      <c r="F102" s="197"/>
      <c r="G102" s="197"/>
      <c r="H102" s="197"/>
      <c r="I102" s="198"/>
      <c r="J102" s="199">
        <f>J142</f>
        <v>0</v>
      </c>
      <c r="K102" s="124"/>
      <c r="L102" s="200"/>
    </row>
    <row r="103" s="9" customFormat="1" ht="19.92" customHeight="1">
      <c r="B103" s="195"/>
      <c r="C103" s="124"/>
      <c r="D103" s="196" t="s">
        <v>384</v>
      </c>
      <c r="E103" s="197"/>
      <c r="F103" s="197"/>
      <c r="G103" s="197"/>
      <c r="H103" s="197"/>
      <c r="I103" s="198"/>
      <c r="J103" s="199">
        <f>J145</f>
        <v>0</v>
      </c>
      <c r="K103" s="124"/>
      <c r="L103" s="200"/>
    </row>
    <row r="104" s="9" customFormat="1" ht="19.92" customHeight="1">
      <c r="B104" s="195"/>
      <c r="C104" s="124"/>
      <c r="D104" s="196" t="s">
        <v>117</v>
      </c>
      <c r="E104" s="197"/>
      <c r="F104" s="197"/>
      <c r="G104" s="197"/>
      <c r="H104" s="197"/>
      <c r="I104" s="198"/>
      <c r="J104" s="199">
        <f>J148</f>
        <v>0</v>
      </c>
      <c r="K104" s="124"/>
      <c r="L104" s="200"/>
    </row>
    <row r="105" s="9" customFormat="1" ht="19.92" customHeight="1">
      <c r="B105" s="195"/>
      <c r="C105" s="124"/>
      <c r="D105" s="196" t="s">
        <v>118</v>
      </c>
      <c r="E105" s="197"/>
      <c r="F105" s="197"/>
      <c r="G105" s="197"/>
      <c r="H105" s="197"/>
      <c r="I105" s="198"/>
      <c r="J105" s="199">
        <f>J157</f>
        <v>0</v>
      </c>
      <c r="K105" s="124"/>
      <c r="L105" s="200"/>
    </row>
    <row r="106" s="9" customFormat="1" ht="19.92" customHeight="1">
      <c r="B106" s="195"/>
      <c r="C106" s="124"/>
      <c r="D106" s="196" t="s">
        <v>119</v>
      </c>
      <c r="E106" s="197"/>
      <c r="F106" s="197"/>
      <c r="G106" s="197"/>
      <c r="H106" s="197"/>
      <c r="I106" s="198"/>
      <c r="J106" s="199">
        <f>J173</f>
        <v>0</v>
      </c>
      <c r="K106" s="124"/>
      <c r="L106" s="200"/>
    </row>
    <row r="107" s="8" customFormat="1" ht="24.96" customHeight="1">
      <c r="B107" s="188"/>
      <c r="C107" s="189"/>
      <c r="D107" s="190" t="s">
        <v>120</v>
      </c>
      <c r="E107" s="191"/>
      <c r="F107" s="191"/>
      <c r="G107" s="191"/>
      <c r="H107" s="191"/>
      <c r="I107" s="192"/>
      <c r="J107" s="193">
        <f>J175</f>
        <v>0</v>
      </c>
      <c r="K107" s="189"/>
      <c r="L107" s="194"/>
    </row>
    <row r="108" s="9" customFormat="1" ht="19.92" customHeight="1">
      <c r="B108" s="195"/>
      <c r="C108" s="124"/>
      <c r="D108" s="196" t="s">
        <v>385</v>
      </c>
      <c r="E108" s="197"/>
      <c r="F108" s="197"/>
      <c r="G108" s="197"/>
      <c r="H108" s="197"/>
      <c r="I108" s="198"/>
      <c r="J108" s="199">
        <f>J176</f>
        <v>0</v>
      </c>
      <c r="K108" s="124"/>
      <c r="L108" s="200"/>
    </row>
    <row r="109" s="9" customFormat="1" ht="19.92" customHeight="1">
      <c r="B109" s="195"/>
      <c r="C109" s="124"/>
      <c r="D109" s="196" t="s">
        <v>386</v>
      </c>
      <c r="E109" s="197"/>
      <c r="F109" s="197"/>
      <c r="G109" s="197"/>
      <c r="H109" s="197"/>
      <c r="I109" s="198"/>
      <c r="J109" s="199">
        <f>J181</f>
        <v>0</v>
      </c>
      <c r="K109" s="124"/>
      <c r="L109" s="200"/>
    </row>
    <row r="110" s="9" customFormat="1" ht="19.92" customHeight="1">
      <c r="B110" s="195"/>
      <c r="C110" s="124"/>
      <c r="D110" s="196" t="s">
        <v>121</v>
      </c>
      <c r="E110" s="197"/>
      <c r="F110" s="197"/>
      <c r="G110" s="197"/>
      <c r="H110" s="197"/>
      <c r="I110" s="198"/>
      <c r="J110" s="199">
        <f>J185</f>
        <v>0</v>
      </c>
      <c r="K110" s="124"/>
      <c r="L110" s="200"/>
    </row>
    <row r="111" s="9" customFormat="1" ht="19.92" customHeight="1">
      <c r="B111" s="195"/>
      <c r="C111" s="124"/>
      <c r="D111" s="196" t="s">
        <v>123</v>
      </c>
      <c r="E111" s="197"/>
      <c r="F111" s="197"/>
      <c r="G111" s="197"/>
      <c r="H111" s="197"/>
      <c r="I111" s="198"/>
      <c r="J111" s="199">
        <f>J188</f>
        <v>0</v>
      </c>
      <c r="K111" s="124"/>
      <c r="L111" s="200"/>
    </row>
    <row r="112" s="8" customFormat="1" ht="24.96" customHeight="1">
      <c r="B112" s="188"/>
      <c r="C112" s="189"/>
      <c r="D112" s="190" t="s">
        <v>125</v>
      </c>
      <c r="E112" s="191"/>
      <c r="F112" s="191"/>
      <c r="G112" s="191"/>
      <c r="H112" s="191"/>
      <c r="I112" s="192"/>
      <c r="J112" s="193">
        <f>J192</f>
        <v>0</v>
      </c>
      <c r="K112" s="189"/>
      <c r="L112" s="194"/>
    </row>
    <row r="113" s="1" customFormat="1" ht="21.84" customHeight="1">
      <c r="B113" s="34"/>
      <c r="C113" s="35"/>
      <c r="D113" s="35"/>
      <c r="E113" s="35"/>
      <c r="F113" s="35"/>
      <c r="G113" s="35"/>
      <c r="H113" s="35"/>
      <c r="I113" s="145"/>
      <c r="J113" s="35"/>
      <c r="K113" s="35"/>
      <c r="L113" s="39"/>
    </row>
    <row r="114" s="1" customFormat="1" ht="6.96" customHeight="1">
      <c r="B114" s="57"/>
      <c r="C114" s="58"/>
      <c r="D114" s="58"/>
      <c r="E114" s="58"/>
      <c r="F114" s="58"/>
      <c r="G114" s="58"/>
      <c r="H114" s="58"/>
      <c r="I114" s="178"/>
      <c r="J114" s="58"/>
      <c r="K114" s="58"/>
      <c r="L114" s="39"/>
    </row>
    <row r="118" s="1" customFormat="1" ht="6.96" customHeight="1">
      <c r="B118" s="59"/>
      <c r="C118" s="60"/>
      <c r="D118" s="60"/>
      <c r="E118" s="60"/>
      <c r="F118" s="60"/>
      <c r="G118" s="60"/>
      <c r="H118" s="60"/>
      <c r="I118" s="181"/>
      <c r="J118" s="60"/>
      <c r="K118" s="60"/>
      <c r="L118" s="39"/>
    </row>
    <row r="119" s="1" customFormat="1" ht="24.96" customHeight="1">
      <c r="B119" s="34"/>
      <c r="C119" s="19" t="s">
        <v>126</v>
      </c>
      <c r="D119" s="35"/>
      <c r="E119" s="35"/>
      <c r="F119" s="35"/>
      <c r="G119" s="35"/>
      <c r="H119" s="35"/>
      <c r="I119" s="145"/>
      <c r="J119" s="35"/>
      <c r="K119" s="35"/>
      <c r="L119" s="39"/>
    </row>
    <row r="120" s="1" customFormat="1" ht="6.96" customHeight="1">
      <c r="B120" s="34"/>
      <c r="C120" s="35"/>
      <c r="D120" s="35"/>
      <c r="E120" s="35"/>
      <c r="F120" s="35"/>
      <c r="G120" s="35"/>
      <c r="H120" s="35"/>
      <c r="I120" s="145"/>
      <c r="J120" s="35"/>
      <c r="K120" s="35"/>
      <c r="L120" s="39"/>
    </row>
    <row r="121" s="1" customFormat="1" ht="12" customHeight="1">
      <c r="B121" s="34"/>
      <c r="C121" s="28" t="s">
        <v>15</v>
      </c>
      <c r="D121" s="35"/>
      <c r="E121" s="35"/>
      <c r="F121" s="35"/>
      <c r="G121" s="35"/>
      <c r="H121" s="35"/>
      <c r="I121" s="145"/>
      <c r="J121" s="35"/>
      <c r="K121" s="35"/>
      <c r="L121" s="39"/>
    </row>
    <row r="122" s="1" customFormat="1" ht="16.5" customHeight="1">
      <c r="B122" s="34"/>
      <c r="C122" s="35"/>
      <c r="D122" s="35"/>
      <c r="E122" s="182" t="str">
        <f>E7</f>
        <v>Priemyselná a administratívna budova - rekonštrukcia, Cintorínska 57, Šurany</v>
      </c>
      <c r="F122" s="28"/>
      <c r="G122" s="28"/>
      <c r="H122" s="28"/>
      <c r="I122" s="145"/>
      <c r="J122" s="35"/>
      <c r="K122" s="35"/>
      <c r="L122" s="39"/>
    </row>
    <row r="123" ht="12" customHeight="1">
      <c r="B123" s="17"/>
      <c r="C123" s="28" t="s">
        <v>106</v>
      </c>
      <c r="D123" s="18"/>
      <c r="E123" s="18"/>
      <c r="F123" s="18"/>
      <c r="G123" s="18"/>
      <c r="H123" s="18"/>
      <c r="I123" s="137"/>
      <c r="J123" s="18"/>
      <c r="K123" s="18"/>
      <c r="L123" s="16"/>
    </row>
    <row r="124" s="1" customFormat="1" ht="16.5" customHeight="1">
      <c r="B124" s="34"/>
      <c r="C124" s="35"/>
      <c r="D124" s="35"/>
      <c r="E124" s="182" t="s">
        <v>107</v>
      </c>
      <c r="F124" s="35"/>
      <c r="G124" s="35"/>
      <c r="H124" s="35"/>
      <c r="I124" s="145"/>
      <c r="J124" s="35"/>
      <c r="K124" s="35"/>
      <c r="L124" s="39"/>
    </row>
    <row r="125" s="1" customFormat="1" ht="12" customHeight="1">
      <c r="B125" s="34"/>
      <c r="C125" s="28" t="s">
        <v>108</v>
      </c>
      <c r="D125" s="35"/>
      <c r="E125" s="35"/>
      <c r="F125" s="35"/>
      <c r="G125" s="35"/>
      <c r="H125" s="35"/>
      <c r="I125" s="145"/>
      <c r="J125" s="35"/>
      <c r="K125" s="35"/>
      <c r="L125" s="39"/>
    </row>
    <row r="126" s="1" customFormat="1" ht="16.5" customHeight="1">
      <c r="B126" s="34"/>
      <c r="C126" s="35"/>
      <c r="D126" s="35"/>
      <c r="E126" s="67" t="str">
        <f>E11</f>
        <v>3 - Zateplenie obvodového plášťa</v>
      </c>
      <c r="F126" s="35"/>
      <c r="G126" s="35"/>
      <c r="H126" s="35"/>
      <c r="I126" s="145"/>
      <c r="J126" s="35"/>
      <c r="K126" s="35"/>
      <c r="L126" s="39"/>
    </row>
    <row r="127" s="1" customFormat="1" ht="6.96" customHeight="1">
      <c r="B127" s="34"/>
      <c r="C127" s="35"/>
      <c r="D127" s="35"/>
      <c r="E127" s="35"/>
      <c r="F127" s="35"/>
      <c r="G127" s="35"/>
      <c r="H127" s="35"/>
      <c r="I127" s="145"/>
      <c r="J127" s="35"/>
      <c r="K127" s="35"/>
      <c r="L127" s="39"/>
    </row>
    <row r="128" s="1" customFormat="1" ht="12" customHeight="1">
      <c r="B128" s="34"/>
      <c r="C128" s="28" t="s">
        <v>19</v>
      </c>
      <c r="D128" s="35"/>
      <c r="E128" s="35"/>
      <c r="F128" s="23" t="str">
        <f>F14</f>
        <v>Šurany</v>
      </c>
      <c r="G128" s="35"/>
      <c r="H128" s="35"/>
      <c r="I128" s="147" t="s">
        <v>21</v>
      </c>
      <c r="J128" s="70" t="str">
        <f>IF(J14="","",J14)</f>
        <v>26. 6. 2019</v>
      </c>
      <c r="K128" s="35"/>
      <c r="L128" s="39"/>
    </row>
    <row r="129" s="1" customFormat="1" ht="6.96" customHeight="1">
      <c r="B129" s="34"/>
      <c r="C129" s="35"/>
      <c r="D129" s="35"/>
      <c r="E129" s="35"/>
      <c r="F129" s="35"/>
      <c r="G129" s="35"/>
      <c r="H129" s="35"/>
      <c r="I129" s="145"/>
      <c r="J129" s="35"/>
      <c r="K129" s="35"/>
      <c r="L129" s="39"/>
    </row>
    <row r="130" s="1" customFormat="1" ht="15.15" customHeight="1">
      <c r="B130" s="34"/>
      <c r="C130" s="28" t="s">
        <v>23</v>
      </c>
      <c r="D130" s="35"/>
      <c r="E130" s="35"/>
      <c r="F130" s="23" t="str">
        <f>E17</f>
        <v>LOKO TRANS SLOVAKIA s.r.o.</v>
      </c>
      <c r="G130" s="35"/>
      <c r="H130" s="35"/>
      <c r="I130" s="147" t="s">
        <v>29</v>
      </c>
      <c r="J130" s="32" t="str">
        <f>E23</f>
        <v>Ing. Bujdák Igor</v>
      </c>
      <c r="K130" s="35"/>
      <c r="L130" s="39"/>
    </row>
    <row r="131" s="1" customFormat="1" ht="15.15" customHeight="1">
      <c r="B131" s="34"/>
      <c r="C131" s="28" t="s">
        <v>27</v>
      </c>
      <c r="D131" s="35"/>
      <c r="E131" s="35"/>
      <c r="F131" s="23" t="str">
        <f>IF(E20="","",E20)</f>
        <v>Vyplň údaj</v>
      </c>
      <c r="G131" s="35"/>
      <c r="H131" s="35"/>
      <c r="I131" s="147" t="s">
        <v>32</v>
      </c>
      <c r="J131" s="32" t="str">
        <f>E26</f>
        <v>HP REA s.r.o.</v>
      </c>
      <c r="K131" s="35"/>
      <c r="L131" s="39"/>
    </row>
    <row r="132" s="1" customFormat="1" ht="10.32" customHeight="1">
      <c r="B132" s="34"/>
      <c r="C132" s="35"/>
      <c r="D132" s="35"/>
      <c r="E132" s="35"/>
      <c r="F132" s="35"/>
      <c r="G132" s="35"/>
      <c r="H132" s="35"/>
      <c r="I132" s="145"/>
      <c r="J132" s="35"/>
      <c r="K132" s="35"/>
      <c r="L132" s="39"/>
    </row>
    <row r="133" s="10" customFormat="1" ht="29.28" customHeight="1">
      <c r="B133" s="201"/>
      <c r="C133" s="202" t="s">
        <v>127</v>
      </c>
      <c r="D133" s="203" t="s">
        <v>60</v>
      </c>
      <c r="E133" s="203" t="s">
        <v>56</v>
      </c>
      <c r="F133" s="203" t="s">
        <v>57</v>
      </c>
      <c r="G133" s="203" t="s">
        <v>128</v>
      </c>
      <c r="H133" s="203" t="s">
        <v>129</v>
      </c>
      <c r="I133" s="204" t="s">
        <v>130</v>
      </c>
      <c r="J133" s="205" t="s">
        <v>112</v>
      </c>
      <c r="K133" s="206" t="s">
        <v>131</v>
      </c>
      <c r="L133" s="207"/>
      <c r="M133" s="91" t="s">
        <v>1</v>
      </c>
      <c r="N133" s="92" t="s">
        <v>39</v>
      </c>
      <c r="O133" s="92" t="s">
        <v>132</v>
      </c>
      <c r="P133" s="92" t="s">
        <v>133</v>
      </c>
      <c r="Q133" s="92" t="s">
        <v>134</v>
      </c>
      <c r="R133" s="92" t="s">
        <v>135</v>
      </c>
      <c r="S133" s="92" t="s">
        <v>136</v>
      </c>
      <c r="T133" s="93" t="s">
        <v>137</v>
      </c>
    </row>
    <row r="134" s="1" customFormat="1" ht="22.8" customHeight="1">
      <c r="B134" s="34"/>
      <c r="C134" s="98" t="s">
        <v>113</v>
      </c>
      <c r="D134" s="35"/>
      <c r="E134" s="35"/>
      <c r="F134" s="35"/>
      <c r="G134" s="35"/>
      <c r="H134" s="35"/>
      <c r="I134" s="145"/>
      <c r="J134" s="208">
        <f>BK134</f>
        <v>0</v>
      </c>
      <c r="K134" s="35"/>
      <c r="L134" s="39"/>
      <c r="M134" s="94"/>
      <c r="N134" s="95"/>
      <c r="O134" s="95"/>
      <c r="P134" s="209">
        <f>P135+P175+P192</f>
        <v>0</v>
      </c>
      <c r="Q134" s="95"/>
      <c r="R134" s="209">
        <f>R135+R175+R192</f>
        <v>69.779555369999997</v>
      </c>
      <c r="S134" s="95"/>
      <c r="T134" s="210">
        <f>T135+T175+T192</f>
        <v>23.045680000000001</v>
      </c>
      <c r="AT134" s="13" t="s">
        <v>74</v>
      </c>
      <c r="AU134" s="13" t="s">
        <v>114</v>
      </c>
      <c r="BK134" s="211">
        <f>BK135+BK175+BK192</f>
        <v>0</v>
      </c>
    </row>
    <row r="135" s="11" customFormat="1" ht="25.92" customHeight="1">
      <c r="B135" s="212"/>
      <c r="C135" s="213"/>
      <c r="D135" s="214" t="s">
        <v>74</v>
      </c>
      <c r="E135" s="215" t="s">
        <v>138</v>
      </c>
      <c r="F135" s="215" t="s">
        <v>139</v>
      </c>
      <c r="G135" s="213"/>
      <c r="H135" s="213"/>
      <c r="I135" s="216"/>
      <c r="J135" s="217">
        <f>BK135</f>
        <v>0</v>
      </c>
      <c r="K135" s="213"/>
      <c r="L135" s="218"/>
      <c r="M135" s="219"/>
      <c r="N135" s="220"/>
      <c r="O135" s="220"/>
      <c r="P135" s="221">
        <f>P136+P139+P142+P145+P148+P157+P173</f>
        <v>0</v>
      </c>
      <c r="Q135" s="220"/>
      <c r="R135" s="221">
        <f>R136+R139+R142+R145+R148+R157+R173</f>
        <v>69.481853770000001</v>
      </c>
      <c r="S135" s="220"/>
      <c r="T135" s="222">
        <f>T136+T139+T142+T145+T148+T157+T173</f>
        <v>22.895680000000002</v>
      </c>
      <c r="AR135" s="223" t="s">
        <v>79</v>
      </c>
      <c r="AT135" s="224" t="s">
        <v>74</v>
      </c>
      <c r="AU135" s="224" t="s">
        <v>75</v>
      </c>
      <c r="AY135" s="223" t="s">
        <v>140</v>
      </c>
      <c r="BK135" s="225">
        <f>BK136+BK139+BK142+BK145+BK148+BK157+BK173</f>
        <v>0</v>
      </c>
    </row>
    <row r="136" s="11" customFormat="1" ht="22.8" customHeight="1">
      <c r="B136" s="212"/>
      <c r="C136" s="213"/>
      <c r="D136" s="214" t="s">
        <v>74</v>
      </c>
      <c r="E136" s="226" t="s">
        <v>79</v>
      </c>
      <c r="F136" s="226" t="s">
        <v>387</v>
      </c>
      <c r="G136" s="213"/>
      <c r="H136" s="213"/>
      <c r="I136" s="216"/>
      <c r="J136" s="227">
        <f>BK136</f>
        <v>0</v>
      </c>
      <c r="K136" s="213"/>
      <c r="L136" s="218"/>
      <c r="M136" s="219"/>
      <c r="N136" s="220"/>
      <c r="O136" s="220"/>
      <c r="P136" s="221">
        <f>SUM(P137:P138)</f>
        <v>0</v>
      </c>
      <c r="Q136" s="220"/>
      <c r="R136" s="221">
        <f>SUM(R137:R138)</f>
        <v>0</v>
      </c>
      <c r="S136" s="220"/>
      <c r="T136" s="222">
        <f>SUM(T137:T138)</f>
        <v>18.888300000000001</v>
      </c>
      <c r="AR136" s="223" t="s">
        <v>79</v>
      </c>
      <c r="AT136" s="224" t="s">
        <v>74</v>
      </c>
      <c r="AU136" s="224" t="s">
        <v>79</v>
      </c>
      <c r="AY136" s="223" t="s">
        <v>140</v>
      </c>
      <c r="BK136" s="225">
        <f>SUM(BK137:BK138)</f>
        <v>0</v>
      </c>
    </row>
    <row r="137" s="1" customFormat="1" ht="24" customHeight="1">
      <c r="B137" s="34"/>
      <c r="C137" s="228" t="s">
        <v>79</v>
      </c>
      <c r="D137" s="228" t="s">
        <v>142</v>
      </c>
      <c r="E137" s="229" t="s">
        <v>388</v>
      </c>
      <c r="F137" s="230" t="s">
        <v>389</v>
      </c>
      <c r="G137" s="231" t="s">
        <v>151</v>
      </c>
      <c r="H137" s="232">
        <v>40.619999999999997</v>
      </c>
      <c r="I137" s="233"/>
      <c r="J137" s="234">
        <f>ROUND(I137*H137,2)</f>
        <v>0</v>
      </c>
      <c r="K137" s="230" t="s">
        <v>146</v>
      </c>
      <c r="L137" s="39"/>
      <c r="M137" s="235" t="s">
        <v>1</v>
      </c>
      <c r="N137" s="236" t="s">
        <v>41</v>
      </c>
      <c r="O137" s="82"/>
      <c r="P137" s="237">
        <f>O137*H137</f>
        <v>0</v>
      </c>
      <c r="Q137" s="237">
        <v>0</v>
      </c>
      <c r="R137" s="237">
        <f>Q137*H137</f>
        <v>0</v>
      </c>
      <c r="S137" s="237">
        <v>0.22500000000000001</v>
      </c>
      <c r="T137" s="238">
        <f>S137*H137</f>
        <v>9.1395</v>
      </c>
      <c r="AR137" s="239" t="s">
        <v>93</v>
      </c>
      <c r="AT137" s="239" t="s">
        <v>142</v>
      </c>
      <c r="AU137" s="239" t="s">
        <v>86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93</v>
      </c>
      <c r="BM137" s="239" t="s">
        <v>390</v>
      </c>
    </row>
    <row r="138" s="1" customFormat="1" ht="24" customHeight="1">
      <c r="B138" s="34"/>
      <c r="C138" s="228" t="s">
        <v>86</v>
      </c>
      <c r="D138" s="228" t="s">
        <v>142</v>
      </c>
      <c r="E138" s="229" t="s">
        <v>391</v>
      </c>
      <c r="F138" s="230" t="s">
        <v>392</v>
      </c>
      <c r="G138" s="231" t="s">
        <v>151</v>
      </c>
      <c r="H138" s="232">
        <v>40.619999999999997</v>
      </c>
      <c r="I138" s="233"/>
      <c r="J138" s="234">
        <f>ROUND(I138*H138,2)</f>
        <v>0</v>
      </c>
      <c r="K138" s="230" t="s">
        <v>146</v>
      </c>
      <c r="L138" s="39"/>
      <c r="M138" s="235" t="s">
        <v>1</v>
      </c>
      <c r="N138" s="236" t="s">
        <v>41</v>
      </c>
      <c r="O138" s="82"/>
      <c r="P138" s="237">
        <f>O138*H138</f>
        <v>0</v>
      </c>
      <c r="Q138" s="237">
        <v>0</v>
      </c>
      <c r="R138" s="237">
        <f>Q138*H138</f>
        <v>0</v>
      </c>
      <c r="S138" s="237">
        <v>0.23999999999999999</v>
      </c>
      <c r="T138" s="238">
        <f>S138*H138</f>
        <v>9.7487999999999992</v>
      </c>
      <c r="AR138" s="239" t="s">
        <v>93</v>
      </c>
      <c r="AT138" s="239" t="s">
        <v>142</v>
      </c>
      <c r="AU138" s="239" t="s">
        <v>86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93</v>
      </c>
      <c r="BM138" s="239" t="s">
        <v>393</v>
      </c>
    </row>
    <row r="139" s="11" customFormat="1" ht="22.8" customHeight="1">
      <c r="B139" s="212"/>
      <c r="C139" s="213"/>
      <c r="D139" s="214" t="s">
        <v>74</v>
      </c>
      <c r="E139" s="226" t="s">
        <v>86</v>
      </c>
      <c r="F139" s="226" t="s">
        <v>394</v>
      </c>
      <c r="G139" s="213"/>
      <c r="H139" s="213"/>
      <c r="I139" s="216"/>
      <c r="J139" s="227">
        <f>BK139</f>
        <v>0</v>
      </c>
      <c r="K139" s="213"/>
      <c r="L139" s="218"/>
      <c r="M139" s="219"/>
      <c r="N139" s="220"/>
      <c r="O139" s="220"/>
      <c r="P139" s="221">
        <f>SUM(P140:P141)</f>
        <v>0</v>
      </c>
      <c r="Q139" s="220"/>
      <c r="R139" s="221">
        <f>SUM(R140:R141)</f>
        <v>0.005428500000000001</v>
      </c>
      <c r="S139" s="220"/>
      <c r="T139" s="222">
        <f>SUM(T140:T141)</f>
        <v>0</v>
      </c>
      <c r="AR139" s="223" t="s">
        <v>79</v>
      </c>
      <c r="AT139" s="224" t="s">
        <v>74</v>
      </c>
      <c r="AU139" s="224" t="s">
        <v>79</v>
      </c>
      <c r="AY139" s="223" t="s">
        <v>140</v>
      </c>
      <c r="BK139" s="225">
        <f>SUM(BK140:BK141)</f>
        <v>0</v>
      </c>
    </row>
    <row r="140" s="1" customFormat="1" ht="24" customHeight="1">
      <c r="B140" s="34"/>
      <c r="C140" s="228" t="s">
        <v>90</v>
      </c>
      <c r="D140" s="228" t="s">
        <v>142</v>
      </c>
      <c r="E140" s="229" t="s">
        <v>395</v>
      </c>
      <c r="F140" s="230" t="s">
        <v>396</v>
      </c>
      <c r="G140" s="231" t="s">
        <v>151</v>
      </c>
      <c r="H140" s="232">
        <v>11.550000000000001</v>
      </c>
      <c r="I140" s="233"/>
      <c r="J140" s="234">
        <f>ROUND(I140*H140,2)</f>
        <v>0</v>
      </c>
      <c r="K140" s="230" t="s">
        <v>146</v>
      </c>
      <c r="L140" s="39"/>
      <c r="M140" s="235" t="s">
        <v>1</v>
      </c>
      <c r="N140" s="236" t="s">
        <v>41</v>
      </c>
      <c r="O140" s="82"/>
      <c r="P140" s="237">
        <f>O140*H140</f>
        <v>0</v>
      </c>
      <c r="Q140" s="237">
        <v>3.0000000000000001E-05</v>
      </c>
      <c r="R140" s="237">
        <f>Q140*H140</f>
        <v>0.00034650000000000002</v>
      </c>
      <c r="S140" s="237">
        <v>0</v>
      </c>
      <c r="T140" s="238">
        <f>S140*H140</f>
        <v>0</v>
      </c>
      <c r="AR140" s="239" t="s">
        <v>93</v>
      </c>
      <c r="AT140" s="239" t="s">
        <v>142</v>
      </c>
      <c r="AU140" s="239" t="s">
        <v>86</v>
      </c>
      <c r="AY140" s="13" t="s">
        <v>140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3" t="s">
        <v>86</v>
      </c>
      <c r="BK140" s="240">
        <f>ROUND(I140*H140,2)</f>
        <v>0</v>
      </c>
      <c r="BL140" s="13" t="s">
        <v>93</v>
      </c>
      <c r="BM140" s="239" t="s">
        <v>397</v>
      </c>
    </row>
    <row r="141" s="1" customFormat="1" ht="36" customHeight="1">
      <c r="B141" s="34"/>
      <c r="C141" s="241" t="s">
        <v>93</v>
      </c>
      <c r="D141" s="241" t="s">
        <v>166</v>
      </c>
      <c r="E141" s="242" t="s">
        <v>398</v>
      </c>
      <c r="F141" s="243" t="s">
        <v>399</v>
      </c>
      <c r="G141" s="244" t="s">
        <v>151</v>
      </c>
      <c r="H141" s="245">
        <v>12.705</v>
      </c>
      <c r="I141" s="246"/>
      <c r="J141" s="247">
        <f>ROUND(I141*H141,2)</f>
        <v>0</v>
      </c>
      <c r="K141" s="243" t="s">
        <v>146</v>
      </c>
      <c r="L141" s="248"/>
      <c r="M141" s="249" t="s">
        <v>1</v>
      </c>
      <c r="N141" s="250" t="s">
        <v>41</v>
      </c>
      <c r="O141" s="82"/>
      <c r="P141" s="237">
        <f>O141*H141</f>
        <v>0</v>
      </c>
      <c r="Q141" s="237">
        <v>0.00040000000000000002</v>
      </c>
      <c r="R141" s="237">
        <f>Q141*H141</f>
        <v>0.0050820000000000006</v>
      </c>
      <c r="S141" s="237">
        <v>0</v>
      </c>
      <c r="T141" s="238">
        <f>S141*H141</f>
        <v>0</v>
      </c>
      <c r="AR141" s="239" t="s">
        <v>169</v>
      </c>
      <c r="AT141" s="239" t="s">
        <v>166</v>
      </c>
      <c r="AU141" s="239" t="s">
        <v>86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93</v>
      </c>
      <c r="BM141" s="239" t="s">
        <v>400</v>
      </c>
    </row>
    <row r="142" s="11" customFormat="1" ht="22.8" customHeight="1">
      <c r="B142" s="212"/>
      <c r="C142" s="213"/>
      <c r="D142" s="214" t="s">
        <v>74</v>
      </c>
      <c r="E142" s="226" t="s">
        <v>93</v>
      </c>
      <c r="F142" s="226" t="s">
        <v>401</v>
      </c>
      <c r="G142" s="213"/>
      <c r="H142" s="213"/>
      <c r="I142" s="216"/>
      <c r="J142" s="227">
        <f>BK142</f>
        <v>0</v>
      </c>
      <c r="K142" s="213"/>
      <c r="L142" s="218"/>
      <c r="M142" s="219"/>
      <c r="N142" s="220"/>
      <c r="O142" s="220"/>
      <c r="P142" s="221">
        <f>SUM(P143:P144)</f>
        <v>0</v>
      </c>
      <c r="Q142" s="220"/>
      <c r="R142" s="221">
        <f>SUM(R143:R144)</f>
        <v>2.3149999999999999</v>
      </c>
      <c r="S142" s="220"/>
      <c r="T142" s="222">
        <f>SUM(T143:T144)</f>
        <v>0</v>
      </c>
      <c r="AR142" s="223" t="s">
        <v>79</v>
      </c>
      <c r="AT142" s="224" t="s">
        <v>74</v>
      </c>
      <c r="AU142" s="224" t="s">
        <v>79</v>
      </c>
      <c r="AY142" s="223" t="s">
        <v>140</v>
      </c>
      <c r="BK142" s="225">
        <f>SUM(BK143:BK144)</f>
        <v>0</v>
      </c>
    </row>
    <row r="143" s="1" customFormat="1" ht="16.5" customHeight="1">
      <c r="B143" s="34"/>
      <c r="C143" s="228" t="s">
        <v>96</v>
      </c>
      <c r="D143" s="228" t="s">
        <v>142</v>
      </c>
      <c r="E143" s="229" t="s">
        <v>402</v>
      </c>
      <c r="F143" s="230" t="s">
        <v>403</v>
      </c>
      <c r="G143" s="231" t="s">
        <v>151</v>
      </c>
      <c r="H143" s="232">
        <v>6.9299999999999997</v>
      </c>
      <c r="I143" s="233"/>
      <c r="J143" s="234">
        <f>ROUND(I143*H143,2)</f>
        <v>0</v>
      </c>
      <c r="K143" s="230" t="s">
        <v>1</v>
      </c>
      <c r="L143" s="39"/>
      <c r="M143" s="235" t="s">
        <v>1</v>
      </c>
      <c r="N143" s="236" t="s">
        <v>41</v>
      </c>
      <c r="O143" s="82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AR143" s="239" t="s">
        <v>93</v>
      </c>
      <c r="AT143" s="239" t="s">
        <v>142</v>
      </c>
      <c r="AU143" s="239" t="s">
        <v>86</v>
      </c>
      <c r="AY143" s="13" t="s">
        <v>140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3" t="s">
        <v>86</v>
      </c>
      <c r="BK143" s="240">
        <f>ROUND(I143*H143,2)</f>
        <v>0</v>
      </c>
      <c r="BL143" s="13" t="s">
        <v>93</v>
      </c>
      <c r="BM143" s="239" t="s">
        <v>404</v>
      </c>
    </row>
    <row r="144" s="1" customFormat="1" ht="16.5" customHeight="1">
      <c r="B144" s="34"/>
      <c r="C144" s="241" t="s">
        <v>99</v>
      </c>
      <c r="D144" s="241" t="s">
        <v>166</v>
      </c>
      <c r="E144" s="242" t="s">
        <v>405</v>
      </c>
      <c r="F144" s="243" t="s">
        <v>406</v>
      </c>
      <c r="G144" s="244" t="s">
        <v>203</v>
      </c>
      <c r="H144" s="245">
        <v>2.3149999999999999</v>
      </c>
      <c r="I144" s="246"/>
      <c r="J144" s="247">
        <f>ROUND(I144*H144,2)</f>
        <v>0</v>
      </c>
      <c r="K144" s="243" t="s">
        <v>1</v>
      </c>
      <c r="L144" s="248"/>
      <c r="M144" s="249" t="s">
        <v>1</v>
      </c>
      <c r="N144" s="250" t="s">
        <v>41</v>
      </c>
      <c r="O144" s="82"/>
      <c r="P144" s="237">
        <f>O144*H144</f>
        <v>0</v>
      </c>
      <c r="Q144" s="237">
        <v>1</v>
      </c>
      <c r="R144" s="237">
        <f>Q144*H144</f>
        <v>2.3149999999999999</v>
      </c>
      <c r="S144" s="237">
        <v>0</v>
      </c>
      <c r="T144" s="238">
        <f>S144*H144</f>
        <v>0</v>
      </c>
      <c r="AR144" s="239" t="s">
        <v>169</v>
      </c>
      <c r="AT144" s="239" t="s">
        <v>166</v>
      </c>
      <c r="AU144" s="239" t="s">
        <v>86</v>
      </c>
      <c r="AY144" s="13" t="s">
        <v>140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3" t="s">
        <v>86</v>
      </c>
      <c r="BK144" s="240">
        <f>ROUND(I144*H144,2)</f>
        <v>0</v>
      </c>
      <c r="BL144" s="13" t="s">
        <v>93</v>
      </c>
      <c r="BM144" s="239" t="s">
        <v>407</v>
      </c>
    </row>
    <row r="145" s="11" customFormat="1" ht="22.8" customHeight="1">
      <c r="B145" s="212"/>
      <c r="C145" s="213"/>
      <c r="D145" s="214" t="s">
        <v>74</v>
      </c>
      <c r="E145" s="226" t="s">
        <v>96</v>
      </c>
      <c r="F145" s="226" t="s">
        <v>408</v>
      </c>
      <c r="G145" s="213"/>
      <c r="H145" s="213"/>
      <c r="I145" s="216"/>
      <c r="J145" s="227">
        <f>BK145</f>
        <v>0</v>
      </c>
      <c r="K145" s="213"/>
      <c r="L145" s="218"/>
      <c r="M145" s="219"/>
      <c r="N145" s="220"/>
      <c r="O145" s="220"/>
      <c r="P145" s="221">
        <f>SUM(P146:P147)</f>
        <v>0</v>
      </c>
      <c r="Q145" s="220"/>
      <c r="R145" s="221">
        <f>SUM(R146:R147)</f>
        <v>20.6304084</v>
      </c>
      <c r="S145" s="220"/>
      <c r="T145" s="222">
        <f>SUM(T146:T147)</f>
        <v>0</v>
      </c>
      <c r="AR145" s="223" t="s">
        <v>79</v>
      </c>
      <c r="AT145" s="224" t="s">
        <v>74</v>
      </c>
      <c r="AU145" s="224" t="s">
        <v>79</v>
      </c>
      <c r="AY145" s="223" t="s">
        <v>140</v>
      </c>
      <c r="BK145" s="225">
        <f>SUM(BK146:BK147)</f>
        <v>0</v>
      </c>
    </row>
    <row r="146" s="1" customFormat="1" ht="24" customHeight="1">
      <c r="B146" s="34"/>
      <c r="C146" s="228" t="s">
        <v>102</v>
      </c>
      <c r="D146" s="228" t="s">
        <v>142</v>
      </c>
      <c r="E146" s="229" t="s">
        <v>409</v>
      </c>
      <c r="F146" s="230" t="s">
        <v>410</v>
      </c>
      <c r="G146" s="231" t="s">
        <v>151</v>
      </c>
      <c r="H146" s="232">
        <v>33.689999999999998</v>
      </c>
      <c r="I146" s="233"/>
      <c r="J146" s="234">
        <f>ROUND(I146*H146,2)</f>
        <v>0</v>
      </c>
      <c r="K146" s="230" t="s">
        <v>146</v>
      </c>
      <c r="L146" s="39"/>
      <c r="M146" s="235" t="s">
        <v>1</v>
      </c>
      <c r="N146" s="236" t="s">
        <v>41</v>
      </c>
      <c r="O146" s="82"/>
      <c r="P146" s="237">
        <f>O146*H146</f>
        <v>0</v>
      </c>
      <c r="Q146" s="237">
        <v>0.37080000000000002</v>
      </c>
      <c r="R146" s="237">
        <f>Q146*H146</f>
        <v>12.492252000000001</v>
      </c>
      <c r="S146" s="237">
        <v>0</v>
      </c>
      <c r="T146" s="238">
        <f>S146*H146</f>
        <v>0</v>
      </c>
      <c r="AR146" s="239" t="s">
        <v>93</v>
      </c>
      <c r="AT146" s="239" t="s">
        <v>142</v>
      </c>
      <c r="AU146" s="239" t="s">
        <v>86</v>
      </c>
      <c r="AY146" s="13" t="s">
        <v>140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3" t="s">
        <v>86</v>
      </c>
      <c r="BK146" s="240">
        <f>ROUND(I146*H146,2)</f>
        <v>0</v>
      </c>
      <c r="BL146" s="13" t="s">
        <v>93</v>
      </c>
      <c r="BM146" s="239" t="s">
        <v>411</v>
      </c>
    </row>
    <row r="147" s="1" customFormat="1" ht="24" customHeight="1">
      <c r="B147" s="34"/>
      <c r="C147" s="228" t="s">
        <v>169</v>
      </c>
      <c r="D147" s="228" t="s">
        <v>142</v>
      </c>
      <c r="E147" s="229" t="s">
        <v>412</v>
      </c>
      <c r="F147" s="230" t="s">
        <v>413</v>
      </c>
      <c r="G147" s="231" t="s">
        <v>151</v>
      </c>
      <c r="H147" s="232">
        <v>33.689999999999998</v>
      </c>
      <c r="I147" s="233"/>
      <c r="J147" s="234">
        <f>ROUND(I147*H147,2)</f>
        <v>0</v>
      </c>
      <c r="K147" s="230" t="s">
        <v>146</v>
      </c>
      <c r="L147" s="39"/>
      <c r="M147" s="235" t="s">
        <v>1</v>
      </c>
      <c r="N147" s="236" t="s">
        <v>41</v>
      </c>
      <c r="O147" s="82"/>
      <c r="P147" s="237">
        <f>O147*H147</f>
        <v>0</v>
      </c>
      <c r="Q147" s="237">
        <v>0.24156</v>
      </c>
      <c r="R147" s="237">
        <f>Q147*H147</f>
        <v>8.1381563999999997</v>
      </c>
      <c r="S147" s="237">
        <v>0</v>
      </c>
      <c r="T147" s="238">
        <f>S147*H147</f>
        <v>0</v>
      </c>
      <c r="AR147" s="239" t="s">
        <v>93</v>
      </c>
      <c r="AT147" s="239" t="s">
        <v>142</v>
      </c>
      <c r="AU147" s="239" t="s">
        <v>86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93</v>
      </c>
      <c r="BM147" s="239" t="s">
        <v>414</v>
      </c>
    </row>
    <row r="148" s="11" customFormat="1" ht="22.8" customHeight="1">
      <c r="B148" s="212"/>
      <c r="C148" s="213"/>
      <c r="D148" s="214" t="s">
        <v>74</v>
      </c>
      <c r="E148" s="226" t="s">
        <v>99</v>
      </c>
      <c r="F148" s="226" t="s">
        <v>148</v>
      </c>
      <c r="G148" s="213"/>
      <c r="H148" s="213"/>
      <c r="I148" s="216"/>
      <c r="J148" s="227">
        <f>BK148</f>
        <v>0</v>
      </c>
      <c r="K148" s="213"/>
      <c r="L148" s="218"/>
      <c r="M148" s="219"/>
      <c r="N148" s="220"/>
      <c r="O148" s="220"/>
      <c r="P148" s="221">
        <f>SUM(P149:P156)</f>
        <v>0</v>
      </c>
      <c r="Q148" s="220"/>
      <c r="R148" s="221">
        <f>SUM(R149:R156)</f>
        <v>13.47228067</v>
      </c>
      <c r="S148" s="220"/>
      <c r="T148" s="222">
        <f>SUM(T149:T156)</f>
        <v>0</v>
      </c>
      <c r="AR148" s="223" t="s">
        <v>79</v>
      </c>
      <c r="AT148" s="224" t="s">
        <v>74</v>
      </c>
      <c r="AU148" s="224" t="s">
        <v>79</v>
      </c>
      <c r="AY148" s="223" t="s">
        <v>140</v>
      </c>
      <c r="BK148" s="225">
        <f>SUM(BK149:BK156)</f>
        <v>0</v>
      </c>
    </row>
    <row r="149" s="1" customFormat="1" ht="36" customHeight="1">
      <c r="B149" s="34"/>
      <c r="C149" s="228" t="s">
        <v>175</v>
      </c>
      <c r="D149" s="228" t="s">
        <v>142</v>
      </c>
      <c r="E149" s="229" t="s">
        <v>415</v>
      </c>
      <c r="F149" s="230" t="s">
        <v>416</v>
      </c>
      <c r="G149" s="231" t="s">
        <v>151</v>
      </c>
      <c r="H149" s="232">
        <v>74.939999999999998</v>
      </c>
      <c r="I149" s="233"/>
      <c r="J149" s="234">
        <f>ROUND(I149*H149,2)</f>
        <v>0</v>
      </c>
      <c r="K149" s="230" t="s">
        <v>146</v>
      </c>
      <c r="L149" s="39"/>
      <c r="M149" s="235" t="s">
        <v>1</v>
      </c>
      <c r="N149" s="236" t="s">
        <v>41</v>
      </c>
      <c r="O149" s="82"/>
      <c r="P149" s="237">
        <f>O149*H149</f>
        <v>0</v>
      </c>
      <c r="Q149" s="237">
        <v>0.00019000000000000001</v>
      </c>
      <c r="R149" s="237">
        <f>Q149*H149</f>
        <v>0.014238600000000001</v>
      </c>
      <c r="S149" s="237">
        <v>0</v>
      </c>
      <c r="T149" s="238">
        <f>S149*H149</f>
        <v>0</v>
      </c>
      <c r="AR149" s="239" t="s">
        <v>93</v>
      </c>
      <c r="AT149" s="239" t="s">
        <v>142</v>
      </c>
      <c r="AU149" s="239" t="s">
        <v>86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93</v>
      </c>
      <c r="BM149" s="239" t="s">
        <v>417</v>
      </c>
    </row>
    <row r="150" s="1" customFormat="1" ht="24" customHeight="1">
      <c r="B150" s="34"/>
      <c r="C150" s="228" t="s">
        <v>180</v>
      </c>
      <c r="D150" s="228" t="s">
        <v>142</v>
      </c>
      <c r="E150" s="229" t="s">
        <v>418</v>
      </c>
      <c r="F150" s="230" t="s">
        <v>419</v>
      </c>
      <c r="G150" s="231" t="s">
        <v>151</v>
      </c>
      <c r="H150" s="232">
        <v>400.738</v>
      </c>
      <c r="I150" s="233"/>
      <c r="J150" s="234">
        <f>ROUND(I150*H150,2)</f>
        <v>0</v>
      </c>
      <c r="K150" s="230" t="s">
        <v>146</v>
      </c>
      <c r="L150" s="39"/>
      <c r="M150" s="235" t="s">
        <v>1</v>
      </c>
      <c r="N150" s="236" t="s">
        <v>41</v>
      </c>
      <c r="O150" s="82"/>
      <c r="P150" s="237">
        <f>O150*H150</f>
        <v>0</v>
      </c>
      <c r="Q150" s="237">
        <v>0.01115</v>
      </c>
      <c r="R150" s="237">
        <f>Q150*H150</f>
        <v>4.4682287000000001</v>
      </c>
      <c r="S150" s="237">
        <v>0</v>
      </c>
      <c r="T150" s="238">
        <f>S150*H150</f>
        <v>0</v>
      </c>
      <c r="AR150" s="239" t="s">
        <v>93</v>
      </c>
      <c r="AT150" s="239" t="s">
        <v>142</v>
      </c>
      <c r="AU150" s="239" t="s">
        <v>86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93</v>
      </c>
      <c r="BM150" s="239" t="s">
        <v>420</v>
      </c>
    </row>
    <row r="151" s="1" customFormat="1" ht="16.5" customHeight="1">
      <c r="B151" s="34"/>
      <c r="C151" s="228" t="s">
        <v>184</v>
      </c>
      <c r="D151" s="228" t="s">
        <v>142</v>
      </c>
      <c r="E151" s="229" t="s">
        <v>421</v>
      </c>
      <c r="F151" s="230" t="s">
        <v>422</v>
      </c>
      <c r="G151" s="231" t="s">
        <v>151</v>
      </c>
      <c r="H151" s="232">
        <v>428.08600000000001</v>
      </c>
      <c r="I151" s="233"/>
      <c r="J151" s="234">
        <f>ROUND(I151*H151,2)</f>
        <v>0</v>
      </c>
      <c r="K151" s="230" t="s">
        <v>146</v>
      </c>
      <c r="L151" s="39"/>
      <c r="M151" s="235" t="s">
        <v>1</v>
      </c>
      <c r="N151" s="236" t="s">
        <v>41</v>
      </c>
      <c r="O151" s="82"/>
      <c r="P151" s="237">
        <f>O151*H151</f>
        <v>0</v>
      </c>
      <c r="Q151" s="237">
        <v>0.00033</v>
      </c>
      <c r="R151" s="237">
        <f>Q151*H151</f>
        <v>0.14126838</v>
      </c>
      <c r="S151" s="237">
        <v>0</v>
      </c>
      <c r="T151" s="238">
        <f>S151*H151</f>
        <v>0</v>
      </c>
      <c r="AR151" s="239" t="s">
        <v>93</v>
      </c>
      <c r="AT151" s="239" t="s">
        <v>142</v>
      </c>
      <c r="AU151" s="239" t="s">
        <v>86</v>
      </c>
      <c r="AY151" s="13" t="s">
        <v>140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3" t="s">
        <v>86</v>
      </c>
      <c r="BK151" s="240">
        <f>ROUND(I151*H151,2)</f>
        <v>0</v>
      </c>
      <c r="BL151" s="13" t="s">
        <v>93</v>
      </c>
      <c r="BM151" s="239" t="s">
        <v>423</v>
      </c>
    </row>
    <row r="152" s="1" customFormat="1" ht="24" customHeight="1">
      <c r="B152" s="34"/>
      <c r="C152" s="228" t="s">
        <v>188</v>
      </c>
      <c r="D152" s="228" t="s">
        <v>142</v>
      </c>
      <c r="E152" s="229" t="s">
        <v>424</v>
      </c>
      <c r="F152" s="230" t="s">
        <v>425</v>
      </c>
      <c r="G152" s="231" t="s">
        <v>151</v>
      </c>
      <c r="H152" s="232">
        <v>428.08600000000001</v>
      </c>
      <c r="I152" s="233"/>
      <c r="J152" s="234">
        <f>ROUND(I152*H152,2)</f>
        <v>0</v>
      </c>
      <c r="K152" s="230" t="s">
        <v>146</v>
      </c>
      <c r="L152" s="39"/>
      <c r="M152" s="235" t="s">
        <v>1</v>
      </c>
      <c r="N152" s="236" t="s">
        <v>41</v>
      </c>
      <c r="O152" s="82"/>
      <c r="P152" s="237">
        <f>O152*H152</f>
        <v>0</v>
      </c>
      <c r="Q152" s="237">
        <v>0.0033</v>
      </c>
      <c r="R152" s="237">
        <f>Q152*H152</f>
        <v>1.4126837999999999</v>
      </c>
      <c r="S152" s="237">
        <v>0</v>
      </c>
      <c r="T152" s="238">
        <f>S152*H152</f>
        <v>0</v>
      </c>
      <c r="AR152" s="239" t="s">
        <v>93</v>
      </c>
      <c r="AT152" s="239" t="s">
        <v>142</v>
      </c>
      <c r="AU152" s="239" t="s">
        <v>86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93</v>
      </c>
      <c r="BM152" s="239" t="s">
        <v>426</v>
      </c>
    </row>
    <row r="153" s="1" customFormat="1" ht="24" customHeight="1">
      <c r="B153" s="34"/>
      <c r="C153" s="228" t="s">
        <v>192</v>
      </c>
      <c r="D153" s="228" t="s">
        <v>142</v>
      </c>
      <c r="E153" s="229" t="s">
        <v>427</v>
      </c>
      <c r="F153" s="230" t="s">
        <v>428</v>
      </c>
      <c r="G153" s="231" t="s">
        <v>151</v>
      </c>
      <c r="H153" s="232">
        <v>400.738</v>
      </c>
      <c r="I153" s="233"/>
      <c r="J153" s="234">
        <f>ROUND(I153*H153,2)</f>
        <v>0</v>
      </c>
      <c r="K153" s="230" t="s">
        <v>146</v>
      </c>
      <c r="L153" s="39"/>
      <c r="M153" s="235" t="s">
        <v>1</v>
      </c>
      <c r="N153" s="236" t="s">
        <v>41</v>
      </c>
      <c r="O153" s="82"/>
      <c r="P153" s="237">
        <f>O153*H153</f>
        <v>0</v>
      </c>
      <c r="Q153" s="237">
        <v>6.9999999999999994E-05</v>
      </c>
      <c r="R153" s="237">
        <f>Q153*H153</f>
        <v>0.028051659999999999</v>
      </c>
      <c r="S153" s="237">
        <v>0</v>
      </c>
      <c r="T153" s="238">
        <f>S153*H153</f>
        <v>0</v>
      </c>
      <c r="AR153" s="239" t="s">
        <v>93</v>
      </c>
      <c r="AT153" s="239" t="s">
        <v>142</v>
      </c>
      <c r="AU153" s="239" t="s">
        <v>86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93</v>
      </c>
      <c r="BM153" s="239" t="s">
        <v>429</v>
      </c>
    </row>
    <row r="154" s="1" customFormat="1" ht="36" customHeight="1">
      <c r="B154" s="34"/>
      <c r="C154" s="228" t="s">
        <v>196</v>
      </c>
      <c r="D154" s="228" t="s">
        <v>142</v>
      </c>
      <c r="E154" s="229" t="s">
        <v>430</v>
      </c>
      <c r="F154" s="230" t="s">
        <v>431</v>
      </c>
      <c r="G154" s="231" t="s">
        <v>151</v>
      </c>
      <c r="H154" s="232">
        <v>324.65499999999997</v>
      </c>
      <c r="I154" s="233"/>
      <c r="J154" s="234">
        <f>ROUND(I154*H154,2)</f>
        <v>0</v>
      </c>
      <c r="K154" s="230" t="s">
        <v>146</v>
      </c>
      <c r="L154" s="39"/>
      <c r="M154" s="235" t="s">
        <v>1</v>
      </c>
      <c r="N154" s="236" t="s">
        <v>41</v>
      </c>
      <c r="O154" s="82"/>
      <c r="P154" s="237">
        <f>O154*H154</f>
        <v>0</v>
      </c>
      <c r="Q154" s="237">
        <v>0.015310000000000001</v>
      </c>
      <c r="R154" s="237">
        <f>Q154*H154</f>
        <v>4.97046805</v>
      </c>
      <c r="S154" s="237">
        <v>0</v>
      </c>
      <c r="T154" s="238">
        <f>S154*H154</f>
        <v>0</v>
      </c>
      <c r="AR154" s="239" t="s">
        <v>93</v>
      </c>
      <c r="AT154" s="239" t="s">
        <v>142</v>
      </c>
      <c r="AU154" s="239" t="s">
        <v>86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93</v>
      </c>
      <c r="BM154" s="239" t="s">
        <v>432</v>
      </c>
    </row>
    <row r="155" s="1" customFormat="1" ht="24" customHeight="1">
      <c r="B155" s="34"/>
      <c r="C155" s="228" t="s">
        <v>200</v>
      </c>
      <c r="D155" s="228" t="s">
        <v>142</v>
      </c>
      <c r="E155" s="229" t="s">
        <v>433</v>
      </c>
      <c r="F155" s="230" t="s">
        <v>434</v>
      </c>
      <c r="G155" s="231" t="s">
        <v>151</v>
      </c>
      <c r="H155" s="232">
        <v>60.731999999999999</v>
      </c>
      <c r="I155" s="233"/>
      <c r="J155" s="234">
        <f>ROUND(I155*H155,2)</f>
        <v>0</v>
      </c>
      <c r="K155" s="230" t="s">
        <v>146</v>
      </c>
      <c r="L155" s="39"/>
      <c r="M155" s="235" t="s">
        <v>1</v>
      </c>
      <c r="N155" s="236" t="s">
        <v>41</v>
      </c>
      <c r="O155" s="82"/>
      <c r="P155" s="237">
        <f>O155*H155</f>
        <v>0</v>
      </c>
      <c r="Q155" s="237">
        <v>0.034889999999999997</v>
      </c>
      <c r="R155" s="237">
        <f>Q155*H155</f>
        <v>2.1189394799999999</v>
      </c>
      <c r="S155" s="237">
        <v>0</v>
      </c>
      <c r="T155" s="238">
        <f>S155*H155</f>
        <v>0</v>
      </c>
      <c r="AR155" s="239" t="s">
        <v>93</v>
      </c>
      <c r="AT155" s="239" t="s">
        <v>142</v>
      </c>
      <c r="AU155" s="239" t="s">
        <v>86</v>
      </c>
      <c r="AY155" s="13" t="s">
        <v>140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3" t="s">
        <v>86</v>
      </c>
      <c r="BK155" s="240">
        <f>ROUND(I155*H155,2)</f>
        <v>0</v>
      </c>
      <c r="BL155" s="13" t="s">
        <v>93</v>
      </c>
      <c r="BM155" s="239" t="s">
        <v>435</v>
      </c>
    </row>
    <row r="156" s="1" customFormat="1" ht="24" customHeight="1">
      <c r="B156" s="34"/>
      <c r="C156" s="228" t="s">
        <v>205</v>
      </c>
      <c r="D156" s="228" t="s">
        <v>142</v>
      </c>
      <c r="E156" s="229" t="s">
        <v>436</v>
      </c>
      <c r="F156" s="230" t="s">
        <v>437</v>
      </c>
      <c r="G156" s="231" t="s">
        <v>151</v>
      </c>
      <c r="H156" s="232">
        <v>23.274999999999999</v>
      </c>
      <c r="I156" s="233"/>
      <c r="J156" s="234">
        <f>ROUND(I156*H156,2)</f>
        <v>0</v>
      </c>
      <c r="K156" s="230" t="s">
        <v>146</v>
      </c>
      <c r="L156" s="39"/>
      <c r="M156" s="235" t="s">
        <v>1</v>
      </c>
      <c r="N156" s="236" t="s">
        <v>41</v>
      </c>
      <c r="O156" s="82"/>
      <c r="P156" s="237">
        <f>O156*H156</f>
        <v>0</v>
      </c>
      <c r="Q156" s="237">
        <v>0.01368</v>
      </c>
      <c r="R156" s="237">
        <f>Q156*H156</f>
        <v>0.31840199999999996</v>
      </c>
      <c r="S156" s="237">
        <v>0</v>
      </c>
      <c r="T156" s="238">
        <f>S156*H156</f>
        <v>0</v>
      </c>
      <c r="AR156" s="239" t="s">
        <v>93</v>
      </c>
      <c r="AT156" s="239" t="s">
        <v>142</v>
      </c>
      <c r="AU156" s="239" t="s">
        <v>86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93</v>
      </c>
      <c r="BM156" s="239" t="s">
        <v>438</v>
      </c>
    </row>
    <row r="157" s="11" customFormat="1" ht="22.8" customHeight="1">
      <c r="B157" s="212"/>
      <c r="C157" s="213"/>
      <c r="D157" s="214" t="s">
        <v>74</v>
      </c>
      <c r="E157" s="226" t="s">
        <v>175</v>
      </c>
      <c r="F157" s="226" t="s">
        <v>176</v>
      </c>
      <c r="G157" s="213"/>
      <c r="H157" s="213"/>
      <c r="I157" s="216"/>
      <c r="J157" s="227">
        <f>BK157</f>
        <v>0</v>
      </c>
      <c r="K157" s="213"/>
      <c r="L157" s="218"/>
      <c r="M157" s="219"/>
      <c r="N157" s="220"/>
      <c r="O157" s="220"/>
      <c r="P157" s="221">
        <f>SUM(P158:P172)</f>
        <v>0</v>
      </c>
      <c r="Q157" s="220"/>
      <c r="R157" s="221">
        <f>SUM(R158:R172)</f>
        <v>33.058736199999998</v>
      </c>
      <c r="S157" s="220"/>
      <c r="T157" s="222">
        <f>SUM(T158:T172)</f>
        <v>4.0073800000000004</v>
      </c>
      <c r="AR157" s="223" t="s">
        <v>79</v>
      </c>
      <c r="AT157" s="224" t="s">
        <v>74</v>
      </c>
      <c r="AU157" s="224" t="s">
        <v>79</v>
      </c>
      <c r="AY157" s="223" t="s">
        <v>140</v>
      </c>
      <c r="BK157" s="225">
        <f>SUM(BK158:BK172)</f>
        <v>0</v>
      </c>
    </row>
    <row r="158" s="1" customFormat="1" ht="36" customHeight="1">
      <c r="B158" s="34"/>
      <c r="C158" s="228" t="s">
        <v>209</v>
      </c>
      <c r="D158" s="228" t="s">
        <v>142</v>
      </c>
      <c r="E158" s="229" t="s">
        <v>439</v>
      </c>
      <c r="F158" s="230" t="s">
        <v>440</v>
      </c>
      <c r="G158" s="231" t="s">
        <v>155</v>
      </c>
      <c r="H158" s="232">
        <v>68.900000000000006</v>
      </c>
      <c r="I158" s="233"/>
      <c r="J158" s="234">
        <f>ROUND(I158*H158,2)</f>
        <v>0</v>
      </c>
      <c r="K158" s="230" t="s">
        <v>146</v>
      </c>
      <c r="L158" s="39"/>
      <c r="M158" s="235" t="s">
        <v>1</v>
      </c>
      <c r="N158" s="236" t="s">
        <v>41</v>
      </c>
      <c r="O158" s="82"/>
      <c r="P158" s="237">
        <f>O158*H158</f>
        <v>0</v>
      </c>
      <c r="Q158" s="237">
        <v>0.098530000000000006</v>
      </c>
      <c r="R158" s="237">
        <f>Q158*H158</f>
        <v>6.788717000000001</v>
      </c>
      <c r="S158" s="237">
        <v>0</v>
      </c>
      <c r="T158" s="238">
        <f>S158*H158</f>
        <v>0</v>
      </c>
      <c r="AR158" s="239" t="s">
        <v>93</v>
      </c>
      <c r="AT158" s="239" t="s">
        <v>142</v>
      </c>
      <c r="AU158" s="239" t="s">
        <v>86</v>
      </c>
      <c r="AY158" s="13" t="s">
        <v>140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3" t="s">
        <v>86</v>
      </c>
      <c r="BK158" s="240">
        <f>ROUND(I158*H158,2)</f>
        <v>0</v>
      </c>
      <c r="BL158" s="13" t="s">
        <v>93</v>
      </c>
      <c r="BM158" s="239" t="s">
        <v>441</v>
      </c>
    </row>
    <row r="159" s="1" customFormat="1" ht="24" customHeight="1">
      <c r="B159" s="34"/>
      <c r="C159" s="241" t="s">
        <v>213</v>
      </c>
      <c r="D159" s="241" t="s">
        <v>166</v>
      </c>
      <c r="E159" s="242" t="s">
        <v>442</v>
      </c>
      <c r="F159" s="243" t="s">
        <v>443</v>
      </c>
      <c r="G159" s="244" t="s">
        <v>173</v>
      </c>
      <c r="H159" s="245">
        <v>70</v>
      </c>
      <c r="I159" s="246"/>
      <c r="J159" s="247">
        <f>ROUND(I159*H159,2)</f>
        <v>0</v>
      </c>
      <c r="K159" s="243" t="s">
        <v>146</v>
      </c>
      <c r="L159" s="248"/>
      <c r="M159" s="249" t="s">
        <v>1</v>
      </c>
      <c r="N159" s="250" t="s">
        <v>41</v>
      </c>
      <c r="O159" s="82"/>
      <c r="P159" s="237">
        <f>O159*H159</f>
        <v>0</v>
      </c>
      <c r="Q159" s="237">
        <v>0.023</v>
      </c>
      <c r="R159" s="237">
        <f>Q159*H159</f>
        <v>1.6099999999999999</v>
      </c>
      <c r="S159" s="237">
        <v>0</v>
      </c>
      <c r="T159" s="238">
        <f>S159*H159</f>
        <v>0</v>
      </c>
      <c r="AR159" s="239" t="s">
        <v>169</v>
      </c>
      <c r="AT159" s="239" t="s">
        <v>166</v>
      </c>
      <c r="AU159" s="239" t="s">
        <v>86</v>
      </c>
      <c r="AY159" s="13" t="s">
        <v>140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3" t="s">
        <v>86</v>
      </c>
      <c r="BK159" s="240">
        <f>ROUND(I159*H159,2)</f>
        <v>0</v>
      </c>
      <c r="BL159" s="13" t="s">
        <v>93</v>
      </c>
      <c r="BM159" s="239" t="s">
        <v>444</v>
      </c>
    </row>
    <row r="160" s="1" customFormat="1" ht="24" customHeight="1">
      <c r="B160" s="34"/>
      <c r="C160" s="228" t="s">
        <v>217</v>
      </c>
      <c r="D160" s="228" t="s">
        <v>142</v>
      </c>
      <c r="E160" s="229" t="s">
        <v>445</v>
      </c>
      <c r="F160" s="230" t="s">
        <v>446</v>
      </c>
      <c r="G160" s="231" t="s">
        <v>151</v>
      </c>
      <c r="H160" s="232">
        <v>478.07999999999998</v>
      </c>
      <c r="I160" s="233"/>
      <c r="J160" s="234">
        <f>ROUND(I160*H160,2)</f>
        <v>0</v>
      </c>
      <c r="K160" s="230" t="s">
        <v>146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0.02572</v>
      </c>
      <c r="R160" s="237">
        <f>Q160*H160</f>
        <v>12.2962176</v>
      </c>
      <c r="S160" s="237">
        <v>0</v>
      </c>
      <c r="T160" s="238">
        <f>S160*H160</f>
        <v>0</v>
      </c>
      <c r="AR160" s="239" t="s">
        <v>93</v>
      </c>
      <c r="AT160" s="239" t="s">
        <v>142</v>
      </c>
      <c r="AU160" s="239" t="s">
        <v>86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93</v>
      </c>
      <c r="BM160" s="239" t="s">
        <v>447</v>
      </c>
    </row>
    <row r="161" s="1" customFormat="1" ht="36" customHeight="1">
      <c r="B161" s="34"/>
      <c r="C161" s="228" t="s">
        <v>7</v>
      </c>
      <c r="D161" s="228" t="s">
        <v>142</v>
      </c>
      <c r="E161" s="229" t="s">
        <v>448</v>
      </c>
      <c r="F161" s="230" t="s">
        <v>449</v>
      </c>
      <c r="G161" s="231" t="s">
        <v>151</v>
      </c>
      <c r="H161" s="232">
        <v>1434.24</v>
      </c>
      <c r="I161" s="233"/>
      <c r="J161" s="234">
        <f>ROUND(I161*H161,2)</f>
        <v>0</v>
      </c>
      <c r="K161" s="230" t="s">
        <v>146</v>
      </c>
      <c r="L161" s="39"/>
      <c r="M161" s="235" t="s">
        <v>1</v>
      </c>
      <c r="N161" s="236" t="s">
        <v>41</v>
      </c>
      <c r="O161" s="82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AR161" s="239" t="s">
        <v>93</v>
      </c>
      <c r="AT161" s="239" t="s">
        <v>142</v>
      </c>
      <c r="AU161" s="239" t="s">
        <v>86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93</v>
      </c>
      <c r="BM161" s="239" t="s">
        <v>450</v>
      </c>
    </row>
    <row r="162" s="1" customFormat="1" ht="24" customHeight="1">
      <c r="B162" s="34"/>
      <c r="C162" s="228" t="s">
        <v>230</v>
      </c>
      <c r="D162" s="228" t="s">
        <v>142</v>
      </c>
      <c r="E162" s="229" t="s">
        <v>451</v>
      </c>
      <c r="F162" s="230" t="s">
        <v>452</v>
      </c>
      <c r="G162" s="231" t="s">
        <v>151</v>
      </c>
      <c r="H162" s="232">
        <v>478.07999999999998</v>
      </c>
      <c r="I162" s="233"/>
      <c r="J162" s="234">
        <f>ROUND(I162*H162,2)</f>
        <v>0</v>
      </c>
      <c r="K162" s="230" t="s">
        <v>146</v>
      </c>
      <c r="L162" s="39"/>
      <c r="M162" s="235" t="s">
        <v>1</v>
      </c>
      <c r="N162" s="236" t="s">
        <v>41</v>
      </c>
      <c r="O162" s="82"/>
      <c r="P162" s="237">
        <f>O162*H162</f>
        <v>0</v>
      </c>
      <c r="Q162" s="237">
        <v>0.02572</v>
      </c>
      <c r="R162" s="237">
        <f>Q162*H162</f>
        <v>12.2962176</v>
      </c>
      <c r="S162" s="237">
        <v>0</v>
      </c>
      <c r="T162" s="238">
        <f>S162*H162</f>
        <v>0</v>
      </c>
      <c r="AR162" s="239" t="s">
        <v>93</v>
      </c>
      <c r="AT162" s="239" t="s">
        <v>142</v>
      </c>
      <c r="AU162" s="239" t="s">
        <v>86</v>
      </c>
      <c r="AY162" s="13" t="s">
        <v>140</v>
      </c>
      <c r="BE162" s="240">
        <f>IF(N162="základná",J162,0)</f>
        <v>0</v>
      </c>
      <c r="BF162" s="240">
        <f>IF(N162="znížená",J162,0)</f>
        <v>0</v>
      </c>
      <c r="BG162" s="240">
        <f>IF(N162="zákl. prenesená",J162,0)</f>
        <v>0</v>
      </c>
      <c r="BH162" s="240">
        <f>IF(N162="zníž. prenesená",J162,0)</f>
        <v>0</v>
      </c>
      <c r="BI162" s="240">
        <f>IF(N162="nulová",J162,0)</f>
        <v>0</v>
      </c>
      <c r="BJ162" s="13" t="s">
        <v>86</v>
      </c>
      <c r="BK162" s="240">
        <f>ROUND(I162*H162,2)</f>
        <v>0</v>
      </c>
      <c r="BL162" s="13" t="s">
        <v>93</v>
      </c>
      <c r="BM162" s="239" t="s">
        <v>453</v>
      </c>
    </row>
    <row r="163" s="1" customFormat="1" ht="16.5" customHeight="1">
      <c r="B163" s="34"/>
      <c r="C163" s="228" t="s">
        <v>234</v>
      </c>
      <c r="D163" s="228" t="s">
        <v>142</v>
      </c>
      <c r="E163" s="229" t="s">
        <v>454</v>
      </c>
      <c r="F163" s="230" t="s">
        <v>455</v>
      </c>
      <c r="G163" s="231" t="s">
        <v>155</v>
      </c>
      <c r="H163" s="232">
        <v>66.5</v>
      </c>
      <c r="I163" s="233"/>
      <c r="J163" s="234">
        <f>ROUND(I163*H163,2)</f>
        <v>0</v>
      </c>
      <c r="K163" s="230" t="s">
        <v>146</v>
      </c>
      <c r="L163" s="39"/>
      <c r="M163" s="235" t="s">
        <v>1</v>
      </c>
      <c r="N163" s="236" t="s">
        <v>41</v>
      </c>
      <c r="O163" s="82"/>
      <c r="P163" s="237">
        <f>O163*H163</f>
        <v>0</v>
      </c>
      <c r="Q163" s="237">
        <v>0.00042000000000000002</v>
      </c>
      <c r="R163" s="237">
        <f>Q163*H163</f>
        <v>0.02793</v>
      </c>
      <c r="S163" s="237">
        <v>0</v>
      </c>
      <c r="T163" s="238">
        <f>S163*H163</f>
        <v>0</v>
      </c>
      <c r="AR163" s="239" t="s">
        <v>93</v>
      </c>
      <c r="AT163" s="239" t="s">
        <v>142</v>
      </c>
      <c r="AU163" s="239" t="s">
        <v>86</v>
      </c>
      <c r="AY163" s="13" t="s">
        <v>140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3" t="s">
        <v>86</v>
      </c>
      <c r="BK163" s="240">
        <f>ROUND(I163*H163,2)</f>
        <v>0</v>
      </c>
      <c r="BL163" s="13" t="s">
        <v>93</v>
      </c>
      <c r="BM163" s="239" t="s">
        <v>456</v>
      </c>
    </row>
    <row r="164" s="1" customFormat="1" ht="16.5" customHeight="1">
      <c r="B164" s="34"/>
      <c r="C164" s="228" t="s">
        <v>238</v>
      </c>
      <c r="D164" s="228" t="s">
        <v>142</v>
      </c>
      <c r="E164" s="229" t="s">
        <v>457</v>
      </c>
      <c r="F164" s="230" t="s">
        <v>458</v>
      </c>
      <c r="G164" s="231" t="s">
        <v>155</v>
      </c>
      <c r="H164" s="232">
        <v>69.599999999999994</v>
      </c>
      <c r="I164" s="233"/>
      <c r="J164" s="234">
        <f>ROUND(I164*H164,2)</f>
        <v>0</v>
      </c>
      <c r="K164" s="230" t="s">
        <v>146</v>
      </c>
      <c r="L164" s="39"/>
      <c r="M164" s="235" t="s">
        <v>1</v>
      </c>
      <c r="N164" s="236" t="s">
        <v>41</v>
      </c>
      <c r="O164" s="82"/>
      <c r="P164" s="237">
        <f>O164*H164</f>
        <v>0</v>
      </c>
      <c r="Q164" s="237">
        <v>3.0000000000000001E-05</v>
      </c>
      <c r="R164" s="237">
        <f>Q164*H164</f>
        <v>0.002088</v>
      </c>
      <c r="S164" s="237">
        <v>0</v>
      </c>
      <c r="T164" s="238">
        <f>S164*H164</f>
        <v>0</v>
      </c>
      <c r="AR164" s="239" t="s">
        <v>93</v>
      </c>
      <c r="AT164" s="239" t="s">
        <v>142</v>
      </c>
      <c r="AU164" s="239" t="s">
        <v>86</v>
      </c>
      <c r="AY164" s="13" t="s">
        <v>140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3" t="s">
        <v>86</v>
      </c>
      <c r="BK164" s="240">
        <f>ROUND(I164*H164,2)</f>
        <v>0</v>
      </c>
      <c r="BL164" s="13" t="s">
        <v>93</v>
      </c>
      <c r="BM164" s="239" t="s">
        <v>459</v>
      </c>
    </row>
    <row r="165" s="1" customFormat="1" ht="16.5" customHeight="1">
      <c r="B165" s="34"/>
      <c r="C165" s="228" t="s">
        <v>244</v>
      </c>
      <c r="D165" s="228" t="s">
        <v>142</v>
      </c>
      <c r="E165" s="229" t="s">
        <v>460</v>
      </c>
      <c r="F165" s="230" t="s">
        <v>461</v>
      </c>
      <c r="G165" s="231" t="s">
        <v>155</v>
      </c>
      <c r="H165" s="232">
        <v>64.200000000000003</v>
      </c>
      <c r="I165" s="233"/>
      <c r="J165" s="234">
        <f>ROUND(I165*H165,2)</f>
        <v>0</v>
      </c>
      <c r="K165" s="230" t="s">
        <v>146</v>
      </c>
      <c r="L165" s="39"/>
      <c r="M165" s="235" t="s">
        <v>1</v>
      </c>
      <c r="N165" s="236" t="s">
        <v>41</v>
      </c>
      <c r="O165" s="82"/>
      <c r="P165" s="237">
        <f>O165*H165</f>
        <v>0</v>
      </c>
      <c r="Q165" s="237">
        <v>0.00010000000000000001</v>
      </c>
      <c r="R165" s="237">
        <f>Q165*H165</f>
        <v>0.0064200000000000004</v>
      </c>
      <c r="S165" s="237">
        <v>0</v>
      </c>
      <c r="T165" s="238">
        <f>S165*H165</f>
        <v>0</v>
      </c>
      <c r="AR165" s="239" t="s">
        <v>93</v>
      </c>
      <c r="AT165" s="239" t="s">
        <v>142</v>
      </c>
      <c r="AU165" s="239" t="s">
        <v>86</v>
      </c>
      <c r="AY165" s="13" t="s">
        <v>140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3" t="s">
        <v>86</v>
      </c>
      <c r="BK165" s="240">
        <f>ROUND(I165*H165,2)</f>
        <v>0</v>
      </c>
      <c r="BL165" s="13" t="s">
        <v>93</v>
      </c>
      <c r="BM165" s="239" t="s">
        <v>462</v>
      </c>
    </row>
    <row r="166" s="1" customFormat="1" ht="16.5" customHeight="1">
      <c r="B166" s="34"/>
      <c r="C166" s="228" t="s">
        <v>248</v>
      </c>
      <c r="D166" s="228" t="s">
        <v>142</v>
      </c>
      <c r="E166" s="229" t="s">
        <v>463</v>
      </c>
      <c r="F166" s="230" t="s">
        <v>464</v>
      </c>
      <c r="G166" s="231" t="s">
        <v>155</v>
      </c>
      <c r="H166" s="232">
        <v>6.2000000000000002</v>
      </c>
      <c r="I166" s="233"/>
      <c r="J166" s="234">
        <f>ROUND(I166*H166,2)</f>
        <v>0</v>
      </c>
      <c r="K166" s="230" t="s">
        <v>146</v>
      </c>
      <c r="L166" s="39"/>
      <c r="M166" s="235" t="s">
        <v>1</v>
      </c>
      <c r="N166" s="236" t="s">
        <v>41</v>
      </c>
      <c r="O166" s="82"/>
      <c r="P166" s="237">
        <f>O166*H166</f>
        <v>0</v>
      </c>
      <c r="Q166" s="237">
        <v>0.00025999999999999998</v>
      </c>
      <c r="R166" s="237">
        <f>Q166*H166</f>
        <v>0.0016119999999999999</v>
      </c>
      <c r="S166" s="237">
        <v>0</v>
      </c>
      <c r="T166" s="238">
        <f>S166*H166</f>
        <v>0</v>
      </c>
      <c r="AR166" s="239" t="s">
        <v>93</v>
      </c>
      <c r="AT166" s="239" t="s">
        <v>142</v>
      </c>
      <c r="AU166" s="239" t="s">
        <v>86</v>
      </c>
      <c r="AY166" s="13" t="s">
        <v>140</v>
      </c>
      <c r="BE166" s="240">
        <f>IF(N166="základná",J166,0)</f>
        <v>0</v>
      </c>
      <c r="BF166" s="240">
        <f>IF(N166="znížená",J166,0)</f>
        <v>0</v>
      </c>
      <c r="BG166" s="240">
        <f>IF(N166="zákl. prenesená",J166,0)</f>
        <v>0</v>
      </c>
      <c r="BH166" s="240">
        <f>IF(N166="zníž. prenesená",J166,0)</f>
        <v>0</v>
      </c>
      <c r="BI166" s="240">
        <f>IF(N166="nulová",J166,0)</f>
        <v>0</v>
      </c>
      <c r="BJ166" s="13" t="s">
        <v>86</v>
      </c>
      <c r="BK166" s="240">
        <f>ROUND(I166*H166,2)</f>
        <v>0</v>
      </c>
      <c r="BL166" s="13" t="s">
        <v>93</v>
      </c>
      <c r="BM166" s="239" t="s">
        <v>465</v>
      </c>
    </row>
    <row r="167" s="1" customFormat="1" ht="16.5" customHeight="1">
      <c r="B167" s="34"/>
      <c r="C167" s="228" t="s">
        <v>253</v>
      </c>
      <c r="D167" s="228" t="s">
        <v>142</v>
      </c>
      <c r="E167" s="229" t="s">
        <v>466</v>
      </c>
      <c r="F167" s="230" t="s">
        <v>467</v>
      </c>
      <c r="G167" s="231" t="s">
        <v>155</v>
      </c>
      <c r="H167" s="232">
        <v>6.2000000000000002</v>
      </c>
      <c r="I167" s="233"/>
      <c r="J167" s="234">
        <f>ROUND(I167*H167,2)</f>
        <v>0</v>
      </c>
      <c r="K167" s="230" t="s">
        <v>146</v>
      </c>
      <c r="L167" s="39"/>
      <c r="M167" s="235" t="s">
        <v>1</v>
      </c>
      <c r="N167" s="236" t="s">
        <v>41</v>
      </c>
      <c r="O167" s="82"/>
      <c r="P167" s="237">
        <f>O167*H167</f>
        <v>0</v>
      </c>
      <c r="Q167" s="237">
        <v>0.00025999999999999998</v>
      </c>
      <c r="R167" s="237">
        <f>Q167*H167</f>
        <v>0.0016119999999999999</v>
      </c>
      <c r="S167" s="237">
        <v>0</v>
      </c>
      <c r="T167" s="238">
        <f>S167*H167</f>
        <v>0</v>
      </c>
      <c r="AR167" s="239" t="s">
        <v>93</v>
      </c>
      <c r="AT167" s="239" t="s">
        <v>142</v>
      </c>
      <c r="AU167" s="239" t="s">
        <v>86</v>
      </c>
      <c r="AY167" s="13" t="s">
        <v>140</v>
      </c>
      <c r="BE167" s="240">
        <f>IF(N167="základná",J167,0)</f>
        <v>0</v>
      </c>
      <c r="BF167" s="240">
        <f>IF(N167="znížená",J167,0)</f>
        <v>0</v>
      </c>
      <c r="BG167" s="240">
        <f>IF(N167="zákl. prenesená",J167,0)</f>
        <v>0</v>
      </c>
      <c r="BH167" s="240">
        <f>IF(N167="zníž. prenesená",J167,0)</f>
        <v>0</v>
      </c>
      <c r="BI167" s="240">
        <f>IF(N167="nulová",J167,0)</f>
        <v>0</v>
      </c>
      <c r="BJ167" s="13" t="s">
        <v>86</v>
      </c>
      <c r="BK167" s="240">
        <f>ROUND(I167*H167,2)</f>
        <v>0</v>
      </c>
      <c r="BL167" s="13" t="s">
        <v>93</v>
      </c>
      <c r="BM167" s="239" t="s">
        <v>468</v>
      </c>
    </row>
    <row r="168" s="1" customFormat="1" ht="24" customHeight="1">
      <c r="B168" s="34"/>
      <c r="C168" s="228" t="s">
        <v>257</v>
      </c>
      <c r="D168" s="228" t="s">
        <v>142</v>
      </c>
      <c r="E168" s="229" t="s">
        <v>469</v>
      </c>
      <c r="F168" s="230" t="s">
        <v>470</v>
      </c>
      <c r="G168" s="231" t="s">
        <v>155</v>
      </c>
      <c r="H168" s="232">
        <v>121.40000000000001</v>
      </c>
      <c r="I168" s="233"/>
      <c r="J168" s="234">
        <f>ROUND(I168*H168,2)</f>
        <v>0</v>
      </c>
      <c r="K168" s="230" t="s">
        <v>146</v>
      </c>
      <c r="L168" s="39"/>
      <c r="M168" s="235" t="s">
        <v>1</v>
      </c>
      <c r="N168" s="236" t="s">
        <v>41</v>
      </c>
      <c r="O168" s="82"/>
      <c r="P168" s="237">
        <f>O168*H168</f>
        <v>0</v>
      </c>
      <c r="Q168" s="237">
        <v>0.00023000000000000001</v>
      </c>
      <c r="R168" s="237">
        <f>Q168*H168</f>
        <v>0.027922000000000002</v>
      </c>
      <c r="S168" s="237">
        <v>0</v>
      </c>
      <c r="T168" s="238">
        <f>S168*H168</f>
        <v>0</v>
      </c>
      <c r="AR168" s="239" t="s">
        <v>93</v>
      </c>
      <c r="AT168" s="239" t="s">
        <v>142</v>
      </c>
      <c r="AU168" s="239" t="s">
        <v>86</v>
      </c>
      <c r="AY168" s="13" t="s">
        <v>140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3" t="s">
        <v>86</v>
      </c>
      <c r="BK168" s="240">
        <f>ROUND(I168*H168,2)</f>
        <v>0</v>
      </c>
      <c r="BL168" s="13" t="s">
        <v>93</v>
      </c>
      <c r="BM168" s="239" t="s">
        <v>471</v>
      </c>
    </row>
    <row r="169" s="1" customFormat="1" ht="36" customHeight="1">
      <c r="B169" s="34"/>
      <c r="C169" s="228" t="s">
        <v>261</v>
      </c>
      <c r="D169" s="228" t="s">
        <v>142</v>
      </c>
      <c r="E169" s="229" t="s">
        <v>472</v>
      </c>
      <c r="F169" s="230" t="s">
        <v>473</v>
      </c>
      <c r="G169" s="231" t="s">
        <v>151</v>
      </c>
      <c r="H169" s="232">
        <v>400.738</v>
      </c>
      <c r="I169" s="233"/>
      <c r="J169" s="234">
        <f>ROUND(I169*H169,2)</f>
        <v>0</v>
      </c>
      <c r="K169" s="230" t="s">
        <v>146</v>
      </c>
      <c r="L169" s="39"/>
      <c r="M169" s="235" t="s">
        <v>1</v>
      </c>
      <c r="N169" s="236" t="s">
        <v>41</v>
      </c>
      <c r="O169" s="82"/>
      <c r="P169" s="237">
        <f>O169*H169</f>
        <v>0</v>
      </c>
      <c r="Q169" s="237">
        <v>0</v>
      </c>
      <c r="R169" s="237">
        <f>Q169*H169</f>
        <v>0</v>
      </c>
      <c r="S169" s="237">
        <v>0.01</v>
      </c>
      <c r="T169" s="238">
        <f>S169*H169</f>
        <v>4.0073800000000004</v>
      </c>
      <c r="AR169" s="239" t="s">
        <v>93</v>
      </c>
      <c r="AT169" s="239" t="s">
        <v>142</v>
      </c>
      <c r="AU169" s="239" t="s">
        <v>86</v>
      </c>
      <c r="AY169" s="13" t="s">
        <v>140</v>
      </c>
      <c r="BE169" s="240">
        <f>IF(N169="základná",J169,0)</f>
        <v>0</v>
      </c>
      <c r="BF169" s="240">
        <f>IF(N169="znížená",J169,0)</f>
        <v>0</v>
      </c>
      <c r="BG169" s="240">
        <f>IF(N169="zákl. prenesená",J169,0)</f>
        <v>0</v>
      </c>
      <c r="BH169" s="240">
        <f>IF(N169="zníž. prenesená",J169,0)</f>
        <v>0</v>
      </c>
      <c r="BI169" s="240">
        <f>IF(N169="nulová",J169,0)</f>
        <v>0</v>
      </c>
      <c r="BJ169" s="13" t="s">
        <v>86</v>
      </c>
      <c r="BK169" s="240">
        <f>ROUND(I169*H169,2)</f>
        <v>0</v>
      </c>
      <c r="BL169" s="13" t="s">
        <v>93</v>
      </c>
      <c r="BM169" s="239" t="s">
        <v>474</v>
      </c>
    </row>
    <row r="170" s="1" customFormat="1" ht="16.5" customHeight="1">
      <c r="B170" s="34"/>
      <c r="C170" s="228" t="s">
        <v>265</v>
      </c>
      <c r="D170" s="228" t="s">
        <v>142</v>
      </c>
      <c r="E170" s="229" t="s">
        <v>210</v>
      </c>
      <c r="F170" s="230" t="s">
        <v>211</v>
      </c>
      <c r="G170" s="231" t="s">
        <v>203</v>
      </c>
      <c r="H170" s="232">
        <v>23.045999999999999</v>
      </c>
      <c r="I170" s="233"/>
      <c r="J170" s="234">
        <f>ROUND(I170*H170,2)</f>
        <v>0</v>
      </c>
      <c r="K170" s="230" t="s">
        <v>146</v>
      </c>
      <c r="L170" s="39"/>
      <c r="M170" s="235" t="s">
        <v>1</v>
      </c>
      <c r="N170" s="236" t="s">
        <v>41</v>
      </c>
      <c r="O170" s="82"/>
      <c r="P170" s="237">
        <f>O170*H170</f>
        <v>0</v>
      </c>
      <c r="Q170" s="237">
        <v>0</v>
      </c>
      <c r="R170" s="237">
        <f>Q170*H170</f>
        <v>0</v>
      </c>
      <c r="S170" s="237">
        <v>0</v>
      </c>
      <c r="T170" s="238">
        <f>S170*H170</f>
        <v>0</v>
      </c>
      <c r="AR170" s="239" t="s">
        <v>93</v>
      </c>
      <c r="AT170" s="239" t="s">
        <v>142</v>
      </c>
      <c r="AU170" s="239" t="s">
        <v>86</v>
      </c>
      <c r="AY170" s="13" t="s">
        <v>140</v>
      </c>
      <c r="BE170" s="240">
        <f>IF(N170="základná",J170,0)</f>
        <v>0</v>
      </c>
      <c r="BF170" s="240">
        <f>IF(N170="znížená",J170,0)</f>
        <v>0</v>
      </c>
      <c r="BG170" s="240">
        <f>IF(N170="zákl. prenesená",J170,0)</f>
        <v>0</v>
      </c>
      <c r="BH170" s="240">
        <f>IF(N170="zníž. prenesená",J170,0)</f>
        <v>0</v>
      </c>
      <c r="BI170" s="240">
        <f>IF(N170="nulová",J170,0)</f>
        <v>0</v>
      </c>
      <c r="BJ170" s="13" t="s">
        <v>86</v>
      </c>
      <c r="BK170" s="240">
        <f>ROUND(I170*H170,2)</f>
        <v>0</v>
      </c>
      <c r="BL170" s="13" t="s">
        <v>93</v>
      </c>
      <c r="BM170" s="239" t="s">
        <v>475</v>
      </c>
    </row>
    <row r="171" s="1" customFormat="1" ht="24" customHeight="1">
      <c r="B171" s="34"/>
      <c r="C171" s="228" t="s">
        <v>271</v>
      </c>
      <c r="D171" s="228" t="s">
        <v>142</v>
      </c>
      <c r="E171" s="229" t="s">
        <v>214</v>
      </c>
      <c r="F171" s="230" t="s">
        <v>215</v>
      </c>
      <c r="G171" s="231" t="s">
        <v>203</v>
      </c>
      <c r="H171" s="232">
        <v>599.19600000000003</v>
      </c>
      <c r="I171" s="233"/>
      <c r="J171" s="234">
        <f>ROUND(I171*H171,2)</f>
        <v>0</v>
      </c>
      <c r="K171" s="230" t="s">
        <v>146</v>
      </c>
      <c r="L171" s="39"/>
      <c r="M171" s="235" t="s">
        <v>1</v>
      </c>
      <c r="N171" s="236" t="s">
        <v>41</v>
      </c>
      <c r="O171" s="82"/>
      <c r="P171" s="237">
        <f>O171*H171</f>
        <v>0</v>
      </c>
      <c r="Q171" s="237">
        <v>0</v>
      </c>
      <c r="R171" s="237">
        <f>Q171*H171</f>
        <v>0</v>
      </c>
      <c r="S171" s="237">
        <v>0</v>
      </c>
      <c r="T171" s="238">
        <f>S171*H171</f>
        <v>0</v>
      </c>
      <c r="AR171" s="239" t="s">
        <v>93</v>
      </c>
      <c r="AT171" s="239" t="s">
        <v>142</v>
      </c>
      <c r="AU171" s="239" t="s">
        <v>86</v>
      </c>
      <c r="AY171" s="13" t="s">
        <v>140</v>
      </c>
      <c r="BE171" s="240">
        <f>IF(N171="základná",J171,0)</f>
        <v>0</v>
      </c>
      <c r="BF171" s="240">
        <f>IF(N171="znížená",J171,0)</f>
        <v>0</v>
      </c>
      <c r="BG171" s="240">
        <f>IF(N171="zákl. prenesená",J171,0)</f>
        <v>0</v>
      </c>
      <c r="BH171" s="240">
        <f>IF(N171="zníž. prenesená",J171,0)</f>
        <v>0</v>
      </c>
      <c r="BI171" s="240">
        <f>IF(N171="nulová",J171,0)</f>
        <v>0</v>
      </c>
      <c r="BJ171" s="13" t="s">
        <v>86</v>
      </c>
      <c r="BK171" s="240">
        <f>ROUND(I171*H171,2)</f>
        <v>0</v>
      </c>
      <c r="BL171" s="13" t="s">
        <v>93</v>
      </c>
      <c r="BM171" s="239" t="s">
        <v>476</v>
      </c>
    </row>
    <row r="172" s="1" customFormat="1" ht="24" customHeight="1">
      <c r="B172" s="34"/>
      <c r="C172" s="228" t="s">
        <v>276</v>
      </c>
      <c r="D172" s="228" t="s">
        <v>142</v>
      </c>
      <c r="E172" s="229" t="s">
        <v>477</v>
      </c>
      <c r="F172" s="230" t="s">
        <v>478</v>
      </c>
      <c r="G172" s="231" t="s">
        <v>203</v>
      </c>
      <c r="H172" s="232">
        <v>23.045999999999999</v>
      </c>
      <c r="I172" s="233"/>
      <c r="J172" s="234">
        <f>ROUND(I172*H172,2)</f>
        <v>0</v>
      </c>
      <c r="K172" s="230" t="s">
        <v>146</v>
      </c>
      <c r="L172" s="39"/>
      <c r="M172" s="235" t="s">
        <v>1</v>
      </c>
      <c r="N172" s="236" t="s">
        <v>41</v>
      </c>
      <c r="O172" s="82"/>
      <c r="P172" s="237">
        <f>O172*H172</f>
        <v>0</v>
      </c>
      <c r="Q172" s="237">
        <v>0</v>
      </c>
      <c r="R172" s="237">
        <f>Q172*H172</f>
        <v>0</v>
      </c>
      <c r="S172" s="237">
        <v>0</v>
      </c>
      <c r="T172" s="238">
        <f>S172*H172</f>
        <v>0</v>
      </c>
      <c r="AR172" s="239" t="s">
        <v>93</v>
      </c>
      <c r="AT172" s="239" t="s">
        <v>142</v>
      </c>
      <c r="AU172" s="239" t="s">
        <v>86</v>
      </c>
      <c r="AY172" s="13" t="s">
        <v>140</v>
      </c>
      <c r="BE172" s="240">
        <f>IF(N172="základná",J172,0)</f>
        <v>0</v>
      </c>
      <c r="BF172" s="240">
        <f>IF(N172="znížená",J172,0)</f>
        <v>0</v>
      </c>
      <c r="BG172" s="240">
        <f>IF(N172="zákl. prenesená",J172,0)</f>
        <v>0</v>
      </c>
      <c r="BH172" s="240">
        <f>IF(N172="zníž. prenesená",J172,0)</f>
        <v>0</v>
      </c>
      <c r="BI172" s="240">
        <f>IF(N172="nulová",J172,0)</f>
        <v>0</v>
      </c>
      <c r="BJ172" s="13" t="s">
        <v>86</v>
      </c>
      <c r="BK172" s="240">
        <f>ROUND(I172*H172,2)</f>
        <v>0</v>
      </c>
      <c r="BL172" s="13" t="s">
        <v>93</v>
      </c>
      <c r="BM172" s="239" t="s">
        <v>479</v>
      </c>
    </row>
    <row r="173" s="11" customFormat="1" ht="22.8" customHeight="1">
      <c r="B173" s="212"/>
      <c r="C173" s="213"/>
      <c r="D173" s="214" t="s">
        <v>74</v>
      </c>
      <c r="E173" s="226" t="s">
        <v>221</v>
      </c>
      <c r="F173" s="226" t="s">
        <v>222</v>
      </c>
      <c r="G173" s="213"/>
      <c r="H173" s="213"/>
      <c r="I173" s="216"/>
      <c r="J173" s="227">
        <f>BK173</f>
        <v>0</v>
      </c>
      <c r="K173" s="213"/>
      <c r="L173" s="218"/>
      <c r="M173" s="219"/>
      <c r="N173" s="220"/>
      <c r="O173" s="220"/>
      <c r="P173" s="221">
        <f>P174</f>
        <v>0</v>
      </c>
      <c r="Q173" s="220"/>
      <c r="R173" s="221">
        <f>R174</f>
        <v>0</v>
      </c>
      <c r="S173" s="220"/>
      <c r="T173" s="222">
        <f>T174</f>
        <v>0</v>
      </c>
      <c r="AR173" s="223" t="s">
        <v>79</v>
      </c>
      <c r="AT173" s="224" t="s">
        <v>74</v>
      </c>
      <c r="AU173" s="224" t="s">
        <v>79</v>
      </c>
      <c r="AY173" s="223" t="s">
        <v>140</v>
      </c>
      <c r="BK173" s="225">
        <f>BK174</f>
        <v>0</v>
      </c>
    </row>
    <row r="174" s="1" customFormat="1" ht="24" customHeight="1">
      <c r="B174" s="34"/>
      <c r="C174" s="228" t="s">
        <v>251</v>
      </c>
      <c r="D174" s="228" t="s">
        <v>142</v>
      </c>
      <c r="E174" s="229" t="s">
        <v>223</v>
      </c>
      <c r="F174" s="230" t="s">
        <v>224</v>
      </c>
      <c r="G174" s="231" t="s">
        <v>203</v>
      </c>
      <c r="H174" s="232">
        <v>69.481999999999999</v>
      </c>
      <c r="I174" s="233"/>
      <c r="J174" s="234">
        <f>ROUND(I174*H174,2)</f>
        <v>0</v>
      </c>
      <c r="K174" s="230" t="s">
        <v>146</v>
      </c>
      <c r="L174" s="39"/>
      <c r="M174" s="235" t="s">
        <v>1</v>
      </c>
      <c r="N174" s="236" t="s">
        <v>41</v>
      </c>
      <c r="O174" s="82"/>
      <c r="P174" s="237">
        <f>O174*H174</f>
        <v>0</v>
      </c>
      <c r="Q174" s="237">
        <v>0</v>
      </c>
      <c r="R174" s="237">
        <f>Q174*H174</f>
        <v>0</v>
      </c>
      <c r="S174" s="237">
        <v>0</v>
      </c>
      <c r="T174" s="238">
        <f>S174*H174</f>
        <v>0</v>
      </c>
      <c r="AR174" s="239" t="s">
        <v>93</v>
      </c>
      <c r="AT174" s="239" t="s">
        <v>142</v>
      </c>
      <c r="AU174" s="239" t="s">
        <v>86</v>
      </c>
      <c r="AY174" s="13" t="s">
        <v>140</v>
      </c>
      <c r="BE174" s="240">
        <f>IF(N174="základná",J174,0)</f>
        <v>0</v>
      </c>
      <c r="BF174" s="240">
        <f>IF(N174="znížená",J174,0)</f>
        <v>0</v>
      </c>
      <c r="BG174" s="240">
        <f>IF(N174="zákl. prenesená",J174,0)</f>
        <v>0</v>
      </c>
      <c r="BH174" s="240">
        <f>IF(N174="zníž. prenesená",J174,0)</f>
        <v>0</v>
      </c>
      <c r="BI174" s="240">
        <f>IF(N174="nulová",J174,0)</f>
        <v>0</v>
      </c>
      <c r="BJ174" s="13" t="s">
        <v>86</v>
      </c>
      <c r="BK174" s="240">
        <f>ROUND(I174*H174,2)</f>
        <v>0</v>
      </c>
      <c r="BL174" s="13" t="s">
        <v>93</v>
      </c>
      <c r="BM174" s="239" t="s">
        <v>480</v>
      </c>
    </row>
    <row r="175" s="11" customFormat="1" ht="25.92" customHeight="1">
      <c r="B175" s="212"/>
      <c r="C175" s="213"/>
      <c r="D175" s="214" t="s">
        <v>74</v>
      </c>
      <c r="E175" s="215" t="s">
        <v>226</v>
      </c>
      <c r="F175" s="215" t="s">
        <v>227</v>
      </c>
      <c r="G175" s="213"/>
      <c r="H175" s="213"/>
      <c r="I175" s="216"/>
      <c r="J175" s="217">
        <f>BK175</f>
        <v>0</v>
      </c>
      <c r="K175" s="213"/>
      <c r="L175" s="218"/>
      <c r="M175" s="219"/>
      <c r="N175" s="220"/>
      <c r="O175" s="220"/>
      <c r="P175" s="221">
        <f>P176+P181+P185+P188</f>
        <v>0</v>
      </c>
      <c r="Q175" s="220"/>
      <c r="R175" s="221">
        <f>R176+R181+R185+R188</f>
        <v>0.29770160000000001</v>
      </c>
      <c r="S175" s="220"/>
      <c r="T175" s="222">
        <f>T176+T181+T185+T188</f>
        <v>0.14999999999999999</v>
      </c>
      <c r="AR175" s="223" t="s">
        <v>86</v>
      </c>
      <c r="AT175" s="224" t="s">
        <v>74</v>
      </c>
      <c r="AU175" s="224" t="s">
        <v>75</v>
      </c>
      <c r="AY175" s="223" t="s">
        <v>140</v>
      </c>
      <c r="BK175" s="225">
        <f>BK176+BK181+BK185+BK188</f>
        <v>0</v>
      </c>
    </row>
    <row r="176" s="11" customFormat="1" ht="22.8" customHeight="1">
      <c r="B176" s="212"/>
      <c r="C176" s="213"/>
      <c r="D176" s="214" t="s">
        <v>74</v>
      </c>
      <c r="E176" s="226" t="s">
        <v>481</v>
      </c>
      <c r="F176" s="226" t="s">
        <v>482</v>
      </c>
      <c r="G176" s="213"/>
      <c r="H176" s="213"/>
      <c r="I176" s="216"/>
      <c r="J176" s="227">
        <f>BK176</f>
        <v>0</v>
      </c>
      <c r="K176" s="213"/>
      <c r="L176" s="218"/>
      <c r="M176" s="219"/>
      <c r="N176" s="220"/>
      <c r="O176" s="220"/>
      <c r="P176" s="221">
        <f>SUM(P177:P180)</f>
        <v>0</v>
      </c>
      <c r="Q176" s="220"/>
      <c r="R176" s="221">
        <f>SUM(R177:R180)</f>
        <v>0.10789399999999999</v>
      </c>
      <c r="S176" s="220"/>
      <c r="T176" s="222">
        <f>SUM(T177:T180)</f>
        <v>0</v>
      </c>
      <c r="AR176" s="223" t="s">
        <v>86</v>
      </c>
      <c r="AT176" s="224" t="s">
        <v>74</v>
      </c>
      <c r="AU176" s="224" t="s">
        <v>79</v>
      </c>
      <c r="AY176" s="223" t="s">
        <v>140</v>
      </c>
      <c r="BK176" s="225">
        <f>SUM(BK177:BK180)</f>
        <v>0</v>
      </c>
    </row>
    <row r="177" s="1" customFormat="1" ht="24" customHeight="1">
      <c r="B177" s="34"/>
      <c r="C177" s="228" t="s">
        <v>285</v>
      </c>
      <c r="D177" s="228" t="s">
        <v>142</v>
      </c>
      <c r="E177" s="229" t="s">
        <v>483</v>
      </c>
      <c r="F177" s="230" t="s">
        <v>484</v>
      </c>
      <c r="G177" s="231" t="s">
        <v>151</v>
      </c>
      <c r="H177" s="232">
        <v>23.274999999999999</v>
      </c>
      <c r="I177" s="233"/>
      <c r="J177" s="234">
        <f>ROUND(I177*H177,2)</f>
        <v>0</v>
      </c>
      <c r="K177" s="230" t="s">
        <v>146</v>
      </c>
      <c r="L177" s="39"/>
      <c r="M177" s="235" t="s">
        <v>1</v>
      </c>
      <c r="N177" s="236" t="s">
        <v>41</v>
      </c>
      <c r="O177" s="82"/>
      <c r="P177" s="237">
        <f>O177*H177</f>
        <v>0</v>
      </c>
      <c r="Q177" s="237">
        <v>8.0000000000000007E-05</v>
      </c>
      <c r="R177" s="237">
        <f>Q177*H177</f>
        <v>0.0018619999999999999</v>
      </c>
      <c r="S177" s="237">
        <v>0</v>
      </c>
      <c r="T177" s="238">
        <f>S177*H177</f>
        <v>0</v>
      </c>
      <c r="AR177" s="239" t="s">
        <v>205</v>
      </c>
      <c r="AT177" s="239" t="s">
        <v>142</v>
      </c>
      <c r="AU177" s="239" t="s">
        <v>86</v>
      </c>
      <c r="AY177" s="13" t="s">
        <v>140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3" t="s">
        <v>86</v>
      </c>
      <c r="BK177" s="240">
        <f>ROUND(I177*H177,2)</f>
        <v>0</v>
      </c>
      <c r="BL177" s="13" t="s">
        <v>205</v>
      </c>
      <c r="BM177" s="239" t="s">
        <v>485</v>
      </c>
    </row>
    <row r="178" s="1" customFormat="1" ht="36" customHeight="1">
      <c r="B178" s="34"/>
      <c r="C178" s="241" t="s">
        <v>289</v>
      </c>
      <c r="D178" s="241" t="s">
        <v>166</v>
      </c>
      <c r="E178" s="242" t="s">
        <v>486</v>
      </c>
      <c r="F178" s="243" t="s">
        <v>487</v>
      </c>
      <c r="G178" s="244" t="s">
        <v>151</v>
      </c>
      <c r="H178" s="245">
        <v>26.765999999999998</v>
      </c>
      <c r="I178" s="246"/>
      <c r="J178" s="247">
        <f>ROUND(I178*H178,2)</f>
        <v>0</v>
      </c>
      <c r="K178" s="243" t="s">
        <v>146</v>
      </c>
      <c r="L178" s="248"/>
      <c r="M178" s="249" t="s">
        <v>1</v>
      </c>
      <c r="N178" s="250" t="s">
        <v>41</v>
      </c>
      <c r="O178" s="82"/>
      <c r="P178" s="237">
        <f>O178*H178</f>
        <v>0</v>
      </c>
      <c r="Q178" s="237">
        <v>0.002</v>
      </c>
      <c r="R178" s="237">
        <f>Q178*H178</f>
        <v>0.053531999999999996</v>
      </c>
      <c r="S178" s="237">
        <v>0</v>
      </c>
      <c r="T178" s="238">
        <f>S178*H178</f>
        <v>0</v>
      </c>
      <c r="AR178" s="239" t="s">
        <v>251</v>
      </c>
      <c r="AT178" s="239" t="s">
        <v>166</v>
      </c>
      <c r="AU178" s="239" t="s">
        <v>86</v>
      </c>
      <c r="AY178" s="13" t="s">
        <v>140</v>
      </c>
      <c r="BE178" s="240">
        <f>IF(N178="základná",J178,0)</f>
        <v>0</v>
      </c>
      <c r="BF178" s="240">
        <f>IF(N178="znížená",J178,0)</f>
        <v>0</v>
      </c>
      <c r="BG178" s="240">
        <f>IF(N178="zákl. prenesená",J178,0)</f>
        <v>0</v>
      </c>
      <c r="BH178" s="240">
        <f>IF(N178="zníž. prenesená",J178,0)</f>
        <v>0</v>
      </c>
      <c r="BI178" s="240">
        <f>IF(N178="nulová",J178,0)</f>
        <v>0</v>
      </c>
      <c r="BJ178" s="13" t="s">
        <v>86</v>
      </c>
      <c r="BK178" s="240">
        <f>ROUND(I178*H178,2)</f>
        <v>0</v>
      </c>
      <c r="BL178" s="13" t="s">
        <v>205</v>
      </c>
      <c r="BM178" s="239" t="s">
        <v>488</v>
      </c>
    </row>
    <row r="179" s="1" customFormat="1" ht="24" customHeight="1">
      <c r="B179" s="34"/>
      <c r="C179" s="241" t="s">
        <v>295</v>
      </c>
      <c r="D179" s="241" t="s">
        <v>166</v>
      </c>
      <c r="E179" s="242" t="s">
        <v>489</v>
      </c>
      <c r="F179" s="243" t="s">
        <v>490</v>
      </c>
      <c r="G179" s="244" t="s">
        <v>173</v>
      </c>
      <c r="H179" s="245">
        <v>35</v>
      </c>
      <c r="I179" s="246"/>
      <c r="J179" s="247">
        <f>ROUND(I179*H179,2)</f>
        <v>0</v>
      </c>
      <c r="K179" s="243" t="s">
        <v>146</v>
      </c>
      <c r="L179" s="248"/>
      <c r="M179" s="249" t="s">
        <v>1</v>
      </c>
      <c r="N179" s="250" t="s">
        <v>41</v>
      </c>
      <c r="O179" s="82"/>
      <c r="P179" s="237">
        <f>O179*H179</f>
        <v>0</v>
      </c>
      <c r="Q179" s="237">
        <v>0.0015</v>
      </c>
      <c r="R179" s="237">
        <f>Q179*H179</f>
        <v>0.052499999999999998</v>
      </c>
      <c r="S179" s="237">
        <v>0</v>
      </c>
      <c r="T179" s="238">
        <f>S179*H179</f>
        <v>0</v>
      </c>
      <c r="AR179" s="239" t="s">
        <v>251</v>
      </c>
      <c r="AT179" s="239" t="s">
        <v>166</v>
      </c>
      <c r="AU179" s="239" t="s">
        <v>86</v>
      </c>
      <c r="AY179" s="13" t="s">
        <v>140</v>
      </c>
      <c r="BE179" s="240">
        <f>IF(N179="základná",J179,0)</f>
        <v>0</v>
      </c>
      <c r="BF179" s="240">
        <f>IF(N179="znížená",J179,0)</f>
        <v>0</v>
      </c>
      <c r="BG179" s="240">
        <f>IF(N179="zákl. prenesená",J179,0)</f>
        <v>0</v>
      </c>
      <c r="BH179" s="240">
        <f>IF(N179="zníž. prenesená",J179,0)</f>
        <v>0</v>
      </c>
      <c r="BI179" s="240">
        <f>IF(N179="nulová",J179,0)</f>
        <v>0</v>
      </c>
      <c r="BJ179" s="13" t="s">
        <v>86</v>
      </c>
      <c r="BK179" s="240">
        <f>ROUND(I179*H179,2)</f>
        <v>0</v>
      </c>
      <c r="BL179" s="13" t="s">
        <v>205</v>
      </c>
      <c r="BM179" s="239" t="s">
        <v>491</v>
      </c>
    </row>
    <row r="180" s="1" customFormat="1" ht="24" customHeight="1">
      <c r="B180" s="34"/>
      <c r="C180" s="228" t="s">
        <v>492</v>
      </c>
      <c r="D180" s="228" t="s">
        <v>142</v>
      </c>
      <c r="E180" s="229" t="s">
        <v>493</v>
      </c>
      <c r="F180" s="230" t="s">
        <v>494</v>
      </c>
      <c r="G180" s="231" t="s">
        <v>203</v>
      </c>
      <c r="H180" s="232">
        <v>0.108</v>
      </c>
      <c r="I180" s="233"/>
      <c r="J180" s="234">
        <f>ROUND(I180*H180,2)</f>
        <v>0</v>
      </c>
      <c r="K180" s="230" t="s">
        <v>146</v>
      </c>
      <c r="L180" s="39"/>
      <c r="M180" s="235" t="s">
        <v>1</v>
      </c>
      <c r="N180" s="236" t="s">
        <v>41</v>
      </c>
      <c r="O180" s="82"/>
      <c r="P180" s="237">
        <f>O180*H180</f>
        <v>0</v>
      </c>
      <c r="Q180" s="237">
        <v>0</v>
      </c>
      <c r="R180" s="237">
        <f>Q180*H180</f>
        <v>0</v>
      </c>
      <c r="S180" s="237">
        <v>0</v>
      </c>
      <c r="T180" s="238">
        <f>S180*H180</f>
        <v>0</v>
      </c>
      <c r="AR180" s="239" t="s">
        <v>205</v>
      </c>
      <c r="AT180" s="239" t="s">
        <v>142</v>
      </c>
      <c r="AU180" s="239" t="s">
        <v>86</v>
      </c>
      <c r="AY180" s="13" t="s">
        <v>140</v>
      </c>
      <c r="BE180" s="240">
        <f>IF(N180="základná",J180,0)</f>
        <v>0</v>
      </c>
      <c r="BF180" s="240">
        <f>IF(N180="znížená",J180,0)</f>
        <v>0</v>
      </c>
      <c r="BG180" s="240">
        <f>IF(N180="zákl. prenesená",J180,0)</f>
        <v>0</v>
      </c>
      <c r="BH180" s="240">
        <f>IF(N180="zníž. prenesená",J180,0)</f>
        <v>0</v>
      </c>
      <c r="BI180" s="240">
        <f>IF(N180="nulová",J180,0)</f>
        <v>0</v>
      </c>
      <c r="BJ180" s="13" t="s">
        <v>86</v>
      </c>
      <c r="BK180" s="240">
        <f>ROUND(I180*H180,2)</f>
        <v>0</v>
      </c>
      <c r="BL180" s="13" t="s">
        <v>205</v>
      </c>
      <c r="BM180" s="239" t="s">
        <v>495</v>
      </c>
    </row>
    <row r="181" s="11" customFormat="1" ht="22.8" customHeight="1">
      <c r="B181" s="212"/>
      <c r="C181" s="213"/>
      <c r="D181" s="214" t="s">
        <v>74</v>
      </c>
      <c r="E181" s="226" t="s">
        <v>496</v>
      </c>
      <c r="F181" s="226" t="s">
        <v>497</v>
      </c>
      <c r="G181" s="213"/>
      <c r="H181" s="213"/>
      <c r="I181" s="216"/>
      <c r="J181" s="227">
        <f>BK181</f>
        <v>0</v>
      </c>
      <c r="K181" s="213"/>
      <c r="L181" s="218"/>
      <c r="M181" s="219"/>
      <c r="N181" s="220"/>
      <c r="O181" s="220"/>
      <c r="P181" s="221">
        <f>SUM(P182:P184)</f>
        <v>0</v>
      </c>
      <c r="Q181" s="220"/>
      <c r="R181" s="221">
        <f>SUM(R182:R184)</f>
        <v>0.1552596</v>
      </c>
      <c r="S181" s="220"/>
      <c r="T181" s="222">
        <f>SUM(T182:T184)</f>
        <v>0</v>
      </c>
      <c r="AR181" s="223" t="s">
        <v>86</v>
      </c>
      <c r="AT181" s="224" t="s">
        <v>74</v>
      </c>
      <c r="AU181" s="224" t="s">
        <v>79</v>
      </c>
      <c r="AY181" s="223" t="s">
        <v>140</v>
      </c>
      <c r="BK181" s="225">
        <f>SUM(BK182:BK184)</f>
        <v>0</v>
      </c>
    </row>
    <row r="182" s="1" customFormat="1" ht="24" customHeight="1">
      <c r="B182" s="34"/>
      <c r="C182" s="228" t="s">
        <v>498</v>
      </c>
      <c r="D182" s="228" t="s">
        <v>142</v>
      </c>
      <c r="E182" s="229" t="s">
        <v>499</v>
      </c>
      <c r="F182" s="230" t="s">
        <v>500</v>
      </c>
      <c r="G182" s="231" t="s">
        <v>151</v>
      </c>
      <c r="H182" s="232">
        <v>21.648</v>
      </c>
      <c r="I182" s="233"/>
      <c r="J182" s="234">
        <f>ROUND(I182*H182,2)</f>
        <v>0</v>
      </c>
      <c r="K182" s="230" t="s">
        <v>146</v>
      </c>
      <c r="L182" s="39"/>
      <c r="M182" s="235" t="s">
        <v>1</v>
      </c>
      <c r="N182" s="236" t="s">
        <v>41</v>
      </c>
      <c r="O182" s="82"/>
      <c r="P182" s="237">
        <f>O182*H182</f>
        <v>0</v>
      </c>
      <c r="Q182" s="237">
        <v>0.0035000000000000001</v>
      </c>
      <c r="R182" s="237">
        <f>Q182*H182</f>
        <v>0.075768000000000002</v>
      </c>
      <c r="S182" s="237">
        <v>0</v>
      </c>
      <c r="T182" s="238">
        <f>S182*H182</f>
        <v>0</v>
      </c>
      <c r="AR182" s="239" t="s">
        <v>205</v>
      </c>
      <c r="AT182" s="239" t="s">
        <v>142</v>
      </c>
      <c r="AU182" s="239" t="s">
        <v>86</v>
      </c>
      <c r="AY182" s="13" t="s">
        <v>140</v>
      </c>
      <c r="BE182" s="240">
        <f>IF(N182="základná",J182,0)</f>
        <v>0</v>
      </c>
      <c r="BF182" s="240">
        <f>IF(N182="znížená",J182,0)</f>
        <v>0</v>
      </c>
      <c r="BG182" s="240">
        <f>IF(N182="zákl. prenesená",J182,0)</f>
        <v>0</v>
      </c>
      <c r="BH182" s="240">
        <f>IF(N182="zníž. prenesená",J182,0)</f>
        <v>0</v>
      </c>
      <c r="BI182" s="240">
        <f>IF(N182="nulová",J182,0)</f>
        <v>0</v>
      </c>
      <c r="BJ182" s="13" t="s">
        <v>86</v>
      </c>
      <c r="BK182" s="240">
        <f>ROUND(I182*H182,2)</f>
        <v>0</v>
      </c>
      <c r="BL182" s="13" t="s">
        <v>205</v>
      </c>
      <c r="BM182" s="239" t="s">
        <v>501</v>
      </c>
    </row>
    <row r="183" s="1" customFormat="1" ht="24" customHeight="1">
      <c r="B183" s="34"/>
      <c r="C183" s="241" t="s">
        <v>502</v>
      </c>
      <c r="D183" s="241" t="s">
        <v>166</v>
      </c>
      <c r="E183" s="242" t="s">
        <v>503</v>
      </c>
      <c r="F183" s="243" t="s">
        <v>504</v>
      </c>
      <c r="G183" s="244" t="s">
        <v>151</v>
      </c>
      <c r="H183" s="245">
        <v>22.081</v>
      </c>
      <c r="I183" s="246"/>
      <c r="J183" s="247">
        <f>ROUND(I183*H183,2)</f>
        <v>0</v>
      </c>
      <c r="K183" s="243" t="s">
        <v>146</v>
      </c>
      <c r="L183" s="248"/>
      <c r="M183" s="249" t="s">
        <v>1</v>
      </c>
      <c r="N183" s="250" t="s">
        <v>41</v>
      </c>
      <c r="O183" s="82"/>
      <c r="P183" s="237">
        <f>O183*H183</f>
        <v>0</v>
      </c>
      <c r="Q183" s="237">
        <v>0.0035999999999999999</v>
      </c>
      <c r="R183" s="237">
        <f>Q183*H183</f>
        <v>0.079491599999999996</v>
      </c>
      <c r="S183" s="237">
        <v>0</v>
      </c>
      <c r="T183" s="238">
        <f>S183*H183</f>
        <v>0</v>
      </c>
      <c r="AR183" s="239" t="s">
        <v>251</v>
      </c>
      <c r="AT183" s="239" t="s">
        <v>166</v>
      </c>
      <c r="AU183" s="239" t="s">
        <v>86</v>
      </c>
      <c r="AY183" s="13" t="s">
        <v>140</v>
      </c>
      <c r="BE183" s="240">
        <f>IF(N183="základná",J183,0)</f>
        <v>0</v>
      </c>
      <c r="BF183" s="240">
        <f>IF(N183="znížená",J183,0)</f>
        <v>0</v>
      </c>
      <c r="BG183" s="240">
        <f>IF(N183="zákl. prenesená",J183,0)</f>
        <v>0</v>
      </c>
      <c r="BH183" s="240">
        <f>IF(N183="zníž. prenesená",J183,0)</f>
        <v>0</v>
      </c>
      <c r="BI183" s="240">
        <f>IF(N183="nulová",J183,0)</f>
        <v>0</v>
      </c>
      <c r="BJ183" s="13" t="s">
        <v>86</v>
      </c>
      <c r="BK183" s="240">
        <f>ROUND(I183*H183,2)</f>
        <v>0</v>
      </c>
      <c r="BL183" s="13" t="s">
        <v>205</v>
      </c>
      <c r="BM183" s="239" t="s">
        <v>505</v>
      </c>
    </row>
    <row r="184" s="1" customFormat="1" ht="24" customHeight="1">
      <c r="B184" s="34"/>
      <c r="C184" s="228" t="s">
        <v>506</v>
      </c>
      <c r="D184" s="228" t="s">
        <v>142</v>
      </c>
      <c r="E184" s="229" t="s">
        <v>507</v>
      </c>
      <c r="F184" s="230" t="s">
        <v>508</v>
      </c>
      <c r="G184" s="231" t="s">
        <v>203</v>
      </c>
      <c r="H184" s="232">
        <v>0.155</v>
      </c>
      <c r="I184" s="233"/>
      <c r="J184" s="234">
        <f>ROUND(I184*H184,2)</f>
        <v>0</v>
      </c>
      <c r="K184" s="230" t="s">
        <v>146</v>
      </c>
      <c r="L184" s="39"/>
      <c r="M184" s="235" t="s">
        <v>1</v>
      </c>
      <c r="N184" s="236" t="s">
        <v>41</v>
      </c>
      <c r="O184" s="82"/>
      <c r="P184" s="237">
        <f>O184*H184</f>
        <v>0</v>
      </c>
      <c r="Q184" s="237">
        <v>0</v>
      </c>
      <c r="R184" s="237">
        <f>Q184*H184</f>
        <v>0</v>
      </c>
      <c r="S184" s="237">
        <v>0</v>
      </c>
      <c r="T184" s="238">
        <f>S184*H184</f>
        <v>0</v>
      </c>
      <c r="AR184" s="239" t="s">
        <v>205</v>
      </c>
      <c r="AT184" s="239" t="s">
        <v>142</v>
      </c>
      <c r="AU184" s="239" t="s">
        <v>86</v>
      </c>
      <c r="AY184" s="13" t="s">
        <v>140</v>
      </c>
      <c r="BE184" s="240">
        <f>IF(N184="základná",J184,0)</f>
        <v>0</v>
      </c>
      <c r="BF184" s="240">
        <f>IF(N184="znížená",J184,0)</f>
        <v>0</v>
      </c>
      <c r="BG184" s="240">
        <f>IF(N184="zákl. prenesená",J184,0)</f>
        <v>0</v>
      </c>
      <c r="BH184" s="240">
        <f>IF(N184="zníž. prenesená",J184,0)</f>
        <v>0</v>
      </c>
      <c r="BI184" s="240">
        <f>IF(N184="nulová",J184,0)</f>
        <v>0</v>
      </c>
      <c r="BJ184" s="13" t="s">
        <v>86</v>
      </c>
      <c r="BK184" s="240">
        <f>ROUND(I184*H184,2)</f>
        <v>0</v>
      </c>
      <c r="BL184" s="13" t="s">
        <v>205</v>
      </c>
      <c r="BM184" s="239" t="s">
        <v>509</v>
      </c>
    </row>
    <row r="185" s="11" customFormat="1" ht="22.8" customHeight="1">
      <c r="B185" s="212"/>
      <c r="C185" s="213"/>
      <c r="D185" s="214" t="s">
        <v>74</v>
      </c>
      <c r="E185" s="226" t="s">
        <v>228</v>
      </c>
      <c r="F185" s="226" t="s">
        <v>229</v>
      </c>
      <c r="G185" s="213"/>
      <c r="H185" s="213"/>
      <c r="I185" s="216"/>
      <c r="J185" s="227">
        <f>BK185</f>
        <v>0</v>
      </c>
      <c r="K185" s="213"/>
      <c r="L185" s="218"/>
      <c r="M185" s="219"/>
      <c r="N185" s="220"/>
      <c r="O185" s="220"/>
      <c r="P185" s="221">
        <f>SUM(P186:P187)</f>
        <v>0</v>
      </c>
      <c r="Q185" s="220"/>
      <c r="R185" s="221">
        <f>SUM(R186:R187)</f>
        <v>0.027047999999999996</v>
      </c>
      <c r="S185" s="220"/>
      <c r="T185" s="222">
        <f>SUM(T186:T187)</f>
        <v>0</v>
      </c>
      <c r="AR185" s="223" t="s">
        <v>86</v>
      </c>
      <c r="AT185" s="224" t="s">
        <v>74</v>
      </c>
      <c r="AU185" s="224" t="s">
        <v>79</v>
      </c>
      <c r="AY185" s="223" t="s">
        <v>140</v>
      </c>
      <c r="BK185" s="225">
        <f>SUM(BK186:BK187)</f>
        <v>0</v>
      </c>
    </row>
    <row r="186" s="1" customFormat="1" ht="24" customHeight="1">
      <c r="B186" s="34"/>
      <c r="C186" s="228" t="s">
        <v>510</v>
      </c>
      <c r="D186" s="228" t="s">
        <v>142</v>
      </c>
      <c r="E186" s="229" t="s">
        <v>511</v>
      </c>
      <c r="F186" s="230" t="s">
        <v>512</v>
      </c>
      <c r="G186" s="231" t="s">
        <v>155</v>
      </c>
      <c r="H186" s="232">
        <v>9.1999999999999993</v>
      </c>
      <c r="I186" s="233"/>
      <c r="J186" s="234">
        <f>ROUND(I186*H186,2)</f>
        <v>0</v>
      </c>
      <c r="K186" s="230" t="s">
        <v>146</v>
      </c>
      <c r="L186" s="39"/>
      <c r="M186" s="235" t="s">
        <v>1</v>
      </c>
      <c r="N186" s="236" t="s">
        <v>41</v>
      </c>
      <c r="O186" s="82"/>
      <c r="P186" s="237">
        <f>O186*H186</f>
        <v>0</v>
      </c>
      <c r="Q186" s="237">
        <v>0.0029399999999999999</v>
      </c>
      <c r="R186" s="237">
        <f>Q186*H186</f>
        <v>0.027047999999999996</v>
      </c>
      <c r="S186" s="237">
        <v>0</v>
      </c>
      <c r="T186" s="238">
        <f>S186*H186</f>
        <v>0</v>
      </c>
      <c r="AR186" s="239" t="s">
        <v>205</v>
      </c>
      <c r="AT186" s="239" t="s">
        <v>142</v>
      </c>
      <c r="AU186" s="239" t="s">
        <v>86</v>
      </c>
      <c r="AY186" s="13" t="s">
        <v>140</v>
      </c>
      <c r="BE186" s="240">
        <f>IF(N186="základná",J186,0)</f>
        <v>0</v>
      </c>
      <c r="BF186" s="240">
        <f>IF(N186="znížená",J186,0)</f>
        <v>0</v>
      </c>
      <c r="BG186" s="240">
        <f>IF(N186="zákl. prenesená",J186,0)</f>
        <v>0</v>
      </c>
      <c r="BH186" s="240">
        <f>IF(N186="zníž. prenesená",J186,0)</f>
        <v>0</v>
      </c>
      <c r="BI186" s="240">
        <f>IF(N186="nulová",J186,0)</f>
        <v>0</v>
      </c>
      <c r="BJ186" s="13" t="s">
        <v>86</v>
      </c>
      <c r="BK186" s="240">
        <f>ROUND(I186*H186,2)</f>
        <v>0</v>
      </c>
      <c r="BL186" s="13" t="s">
        <v>205</v>
      </c>
      <c r="BM186" s="239" t="s">
        <v>513</v>
      </c>
    </row>
    <row r="187" s="1" customFormat="1" ht="24" customHeight="1">
      <c r="B187" s="34"/>
      <c r="C187" s="228" t="s">
        <v>514</v>
      </c>
      <c r="D187" s="228" t="s">
        <v>142</v>
      </c>
      <c r="E187" s="229" t="s">
        <v>239</v>
      </c>
      <c r="F187" s="230" t="s">
        <v>240</v>
      </c>
      <c r="G187" s="231" t="s">
        <v>203</v>
      </c>
      <c r="H187" s="232">
        <v>0.027</v>
      </c>
      <c r="I187" s="233"/>
      <c r="J187" s="234">
        <f>ROUND(I187*H187,2)</f>
        <v>0</v>
      </c>
      <c r="K187" s="230" t="s">
        <v>146</v>
      </c>
      <c r="L187" s="39"/>
      <c r="M187" s="235" t="s">
        <v>1</v>
      </c>
      <c r="N187" s="236" t="s">
        <v>41</v>
      </c>
      <c r="O187" s="82"/>
      <c r="P187" s="237">
        <f>O187*H187</f>
        <v>0</v>
      </c>
      <c r="Q187" s="237">
        <v>0</v>
      </c>
      <c r="R187" s="237">
        <f>Q187*H187</f>
        <v>0</v>
      </c>
      <c r="S187" s="237">
        <v>0</v>
      </c>
      <c r="T187" s="238">
        <f>S187*H187</f>
        <v>0</v>
      </c>
      <c r="AR187" s="239" t="s">
        <v>205</v>
      </c>
      <c r="AT187" s="239" t="s">
        <v>142</v>
      </c>
      <c r="AU187" s="239" t="s">
        <v>86</v>
      </c>
      <c r="AY187" s="13" t="s">
        <v>140</v>
      </c>
      <c r="BE187" s="240">
        <f>IF(N187="základná",J187,0)</f>
        <v>0</v>
      </c>
      <c r="BF187" s="240">
        <f>IF(N187="znížená",J187,0)</f>
        <v>0</v>
      </c>
      <c r="BG187" s="240">
        <f>IF(N187="zákl. prenesená",J187,0)</f>
        <v>0</v>
      </c>
      <c r="BH187" s="240">
        <f>IF(N187="zníž. prenesená",J187,0)</f>
        <v>0</v>
      </c>
      <c r="BI187" s="240">
        <f>IF(N187="nulová",J187,0)</f>
        <v>0</v>
      </c>
      <c r="BJ187" s="13" t="s">
        <v>86</v>
      </c>
      <c r="BK187" s="240">
        <f>ROUND(I187*H187,2)</f>
        <v>0</v>
      </c>
      <c r="BL187" s="13" t="s">
        <v>205</v>
      </c>
      <c r="BM187" s="239" t="s">
        <v>515</v>
      </c>
    </row>
    <row r="188" s="11" customFormat="1" ht="22.8" customHeight="1">
      <c r="B188" s="212"/>
      <c r="C188" s="213"/>
      <c r="D188" s="214" t="s">
        <v>74</v>
      </c>
      <c r="E188" s="226" t="s">
        <v>269</v>
      </c>
      <c r="F188" s="226" t="s">
        <v>270</v>
      </c>
      <c r="G188" s="213"/>
      <c r="H188" s="213"/>
      <c r="I188" s="216"/>
      <c r="J188" s="227">
        <f>BK188</f>
        <v>0</v>
      </c>
      <c r="K188" s="213"/>
      <c r="L188" s="218"/>
      <c r="M188" s="219"/>
      <c r="N188" s="220"/>
      <c r="O188" s="220"/>
      <c r="P188" s="221">
        <f>SUM(P189:P191)</f>
        <v>0</v>
      </c>
      <c r="Q188" s="220"/>
      <c r="R188" s="221">
        <f>SUM(R189:R191)</f>
        <v>0.0075000000000000006</v>
      </c>
      <c r="S188" s="220"/>
      <c r="T188" s="222">
        <f>SUM(T189:T191)</f>
        <v>0.14999999999999999</v>
      </c>
      <c r="AR188" s="223" t="s">
        <v>86</v>
      </c>
      <c r="AT188" s="224" t="s">
        <v>74</v>
      </c>
      <c r="AU188" s="224" t="s">
        <v>79</v>
      </c>
      <c r="AY188" s="223" t="s">
        <v>140</v>
      </c>
      <c r="BK188" s="225">
        <f>SUM(BK189:BK191)</f>
        <v>0</v>
      </c>
    </row>
    <row r="189" s="1" customFormat="1" ht="48" customHeight="1">
      <c r="B189" s="34"/>
      <c r="C189" s="228" t="s">
        <v>516</v>
      </c>
      <c r="D189" s="228" t="s">
        <v>142</v>
      </c>
      <c r="E189" s="229" t="s">
        <v>517</v>
      </c>
      <c r="F189" s="230" t="s">
        <v>518</v>
      </c>
      <c r="G189" s="231" t="s">
        <v>519</v>
      </c>
      <c r="H189" s="232">
        <v>150</v>
      </c>
      <c r="I189" s="233"/>
      <c r="J189" s="234">
        <f>ROUND(I189*H189,2)</f>
        <v>0</v>
      </c>
      <c r="K189" s="230" t="s">
        <v>274</v>
      </c>
      <c r="L189" s="39"/>
      <c r="M189" s="235" t="s">
        <v>1</v>
      </c>
      <c r="N189" s="236" t="s">
        <v>41</v>
      </c>
      <c r="O189" s="82"/>
      <c r="P189" s="237">
        <f>O189*H189</f>
        <v>0</v>
      </c>
      <c r="Q189" s="237">
        <v>5.0000000000000002E-05</v>
      </c>
      <c r="R189" s="237">
        <f>Q189*H189</f>
        <v>0.0075000000000000006</v>
      </c>
      <c r="S189" s="237">
        <v>0.001</v>
      </c>
      <c r="T189" s="238">
        <f>S189*H189</f>
        <v>0.14999999999999999</v>
      </c>
      <c r="AR189" s="239" t="s">
        <v>205</v>
      </c>
      <c r="AT189" s="239" t="s">
        <v>142</v>
      </c>
      <c r="AU189" s="239" t="s">
        <v>86</v>
      </c>
      <c r="AY189" s="13" t="s">
        <v>140</v>
      </c>
      <c r="BE189" s="240">
        <f>IF(N189="základná",J189,0)</f>
        <v>0</v>
      </c>
      <c r="BF189" s="240">
        <f>IF(N189="znížená",J189,0)</f>
        <v>0</v>
      </c>
      <c r="BG189" s="240">
        <f>IF(N189="zákl. prenesená",J189,0)</f>
        <v>0</v>
      </c>
      <c r="BH189" s="240">
        <f>IF(N189="zníž. prenesená",J189,0)</f>
        <v>0</v>
      </c>
      <c r="BI189" s="240">
        <f>IF(N189="nulová",J189,0)</f>
        <v>0</v>
      </c>
      <c r="BJ189" s="13" t="s">
        <v>86</v>
      </c>
      <c r="BK189" s="240">
        <f>ROUND(I189*H189,2)</f>
        <v>0</v>
      </c>
      <c r="BL189" s="13" t="s">
        <v>205</v>
      </c>
      <c r="BM189" s="239" t="s">
        <v>520</v>
      </c>
    </row>
    <row r="190" s="1" customFormat="1" ht="36" customHeight="1">
      <c r="B190" s="34"/>
      <c r="C190" s="228" t="s">
        <v>521</v>
      </c>
      <c r="D190" s="228" t="s">
        <v>142</v>
      </c>
      <c r="E190" s="229" t="s">
        <v>522</v>
      </c>
      <c r="F190" s="230" t="s">
        <v>523</v>
      </c>
      <c r="G190" s="231" t="s">
        <v>173</v>
      </c>
      <c r="H190" s="232">
        <v>1</v>
      </c>
      <c r="I190" s="233"/>
      <c r="J190" s="234">
        <f>ROUND(I190*H190,2)</f>
        <v>0</v>
      </c>
      <c r="K190" s="230" t="s">
        <v>1</v>
      </c>
      <c r="L190" s="39"/>
      <c r="M190" s="235" t="s">
        <v>1</v>
      </c>
      <c r="N190" s="236" t="s">
        <v>41</v>
      </c>
      <c r="O190" s="82"/>
      <c r="P190" s="237">
        <f>O190*H190</f>
        <v>0</v>
      </c>
      <c r="Q190" s="237">
        <v>0</v>
      </c>
      <c r="R190" s="237">
        <f>Q190*H190</f>
        <v>0</v>
      </c>
      <c r="S190" s="237">
        <v>0</v>
      </c>
      <c r="T190" s="238">
        <f>S190*H190</f>
        <v>0</v>
      </c>
      <c r="AR190" s="239" t="s">
        <v>205</v>
      </c>
      <c r="AT190" s="239" t="s">
        <v>142</v>
      </c>
      <c r="AU190" s="239" t="s">
        <v>86</v>
      </c>
      <c r="AY190" s="13" t="s">
        <v>140</v>
      </c>
      <c r="BE190" s="240">
        <f>IF(N190="základná",J190,0)</f>
        <v>0</v>
      </c>
      <c r="BF190" s="240">
        <f>IF(N190="znížená",J190,0)</f>
        <v>0</v>
      </c>
      <c r="BG190" s="240">
        <f>IF(N190="zákl. prenesená",J190,0)</f>
        <v>0</v>
      </c>
      <c r="BH190" s="240">
        <f>IF(N190="zníž. prenesená",J190,0)</f>
        <v>0</v>
      </c>
      <c r="BI190" s="240">
        <f>IF(N190="nulová",J190,0)</f>
        <v>0</v>
      </c>
      <c r="BJ190" s="13" t="s">
        <v>86</v>
      </c>
      <c r="BK190" s="240">
        <f>ROUND(I190*H190,2)</f>
        <v>0</v>
      </c>
      <c r="BL190" s="13" t="s">
        <v>205</v>
      </c>
      <c r="BM190" s="239" t="s">
        <v>524</v>
      </c>
    </row>
    <row r="191" s="1" customFormat="1" ht="24" customHeight="1">
      <c r="B191" s="34"/>
      <c r="C191" s="228" t="s">
        <v>525</v>
      </c>
      <c r="D191" s="228" t="s">
        <v>142</v>
      </c>
      <c r="E191" s="229" t="s">
        <v>526</v>
      </c>
      <c r="F191" s="230" t="s">
        <v>281</v>
      </c>
      <c r="G191" s="231" t="s">
        <v>527</v>
      </c>
      <c r="H191" s="256"/>
      <c r="I191" s="233"/>
      <c r="J191" s="234">
        <f>ROUND(I191*H191,2)</f>
        <v>0</v>
      </c>
      <c r="K191" s="230" t="s">
        <v>146</v>
      </c>
      <c r="L191" s="39"/>
      <c r="M191" s="235" t="s">
        <v>1</v>
      </c>
      <c r="N191" s="236" t="s">
        <v>41</v>
      </c>
      <c r="O191" s="82"/>
      <c r="P191" s="237">
        <f>O191*H191</f>
        <v>0</v>
      </c>
      <c r="Q191" s="237">
        <v>0</v>
      </c>
      <c r="R191" s="237">
        <f>Q191*H191</f>
        <v>0</v>
      </c>
      <c r="S191" s="237">
        <v>0</v>
      </c>
      <c r="T191" s="238">
        <f>S191*H191</f>
        <v>0</v>
      </c>
      <c r="AR191" s="239" t="s">
        <v>205</v>
      </c>
      <c r="AT191" s="239" t="s">
        <v>142</v>
      </c>
      <c r="AU191" s="239" t="s">
        <v>86</v>
      </c>
      <c r="AY191" s="13" t="s">
        <v>140</v>
      </c>
      <c r="BE191" s="240">
        <f>IF(N191="základná",J191,0)</f>
        <v>0</v>
      </c>
      <c r="BF191" s="240">
        <f>IF(N191="znížená",J191,0)</f>
        <v>0</v>
      </c>
      <c r="BG191" s="240">
        <f>IF(N191="zákl. prenesená",J191,0)</f>
        <v>0</v>
      </c>
      <c r="BH191" s="240">
        <f>IF(N191="zníž. prenesená",J191,0)</f>
        <v>0</v>
      </c>
      <c r="BI191" s="240">
        <f>IF(N191="nulová",J191,0)</f>
        <v>0</v>
      </c>
      <c r="BJ191" s="13" t="s">
        <v>86</v>
      </c>
      <c r="BK191" s="240">
        <f>ROUND(I191*H191,2)</f>
        <v>0</v>
      </c>
      <c r="BL191" s="13" t="s">
        <v>205</v>
      </c>
      <c r="BM191" s="239" t="s">
        <v>528</v>
      </c>
    </row>
    <row r="192" s="11" customFormat="1" ht="25.92" customHeight="1">
      <c r="B192" s="212"/>
      <c r="C192" s="213"/>
      <c r="D192" s="214" t="s">
        <v>74</v>
      </c>
      <c r="E192" s="215" t="s">
        <v>293</v>
      </c>
      <c r="F192" s="215" t="s">
        <v>294</v>
      </c>
      <c r="G192" s="213"/>
      <c r="H192" s="213"/>
      <c r="I192" s="216"/>
      <c r="J192" s="217">
        <f>BK192</f>
        <v>0</v>
      </c>
      <c r="K192" s="213"/>
      <c r="L192" s="218"/>
      <c r="M192" s="219"/>
      <c r="N192" s="220"/>
      <c r="O192" s="220"/>
      <c r="P192" s="221">
        <f>P193</f>
        <v>0</v>
      </c>
      <c r="Q192" s="220"/>
      <c r="R192" s="221">
        <f>R193</f>
        <v>0</v>
      </c>
      <c r="S192" s="220"/>
      <c r="T192" s="222">
        <f>T193</f>
        <v>0</v>
      </c>
      <c r="AR192" s="223" t="s">
        <v>93</v>
      </c>
      <c r="AT192" s="224" t="s">
        <v>74</v>
      </c>
      <c r="AU192" s="224" t="s">
        <v>75</v>
      </c>
      <c r="AY192" s="223" t="s">
        <v>140</v>
      </c>
      <c r="BK192" s="225">
        <f>BK193</f>
        <v>0</v>
      </c>
    </row>
    <row r="193" s="1" customFormat="1" ht="24" customHeight="1">
      <c r="B193" s="34"/>
      <c r="C193" s="228" t="s">
        <v>529</v>
      </c>
      <c r="D193" s="228" t="s">
        <v>142</v>
      </c>
      <c r="E193" s="229" t="s">
        <v>296</v>
      </c>
      <c r="F193" s="230" t="s">
        <v>297</v>
      </c>
      <c r="G193" s="231" t="s">
        <v>298</v>
      </c>
      <c r="H193" s="232">
        <v>30</v>
      </c>
      <c r="I193" s="233"/>
      <c r="J193" s="234">
        <f>ROUND(I193*H193,2)</f>
        <v>0</v>
      </c>
      <c r="K193" s="230" t="s">
        <v>146</v>
      </c>
      <c r="L193" s="39"/>
      <c r="M193" s="251" t="s">
        <v>1</v>
      </c>
      <c r="N193" s="252" t="s">
        <v>41</v>
      </c>
      <c r="O193" s="253"/>
      <c r="P193" s="254">
        <f>O193*H193</f>
        <v>0</v>
      </c>
      <c r="Q193" s="254">
        <v>0</v>
      </c>
      <c r="R193" s="254">
        <f>Q193*H193</f>
        <v>0</v>
      </c>
      <c r="S193" s="254">
        <v>0</v>
      </c>
      <c r="T193" s="255">
        <f>S193*H193</f>
        <v>0</v>
      </c>
      <c r="AR193" s="239" t="s">
        <v>299</v>
      </c>
      <c r="AT193" s="239" t="s">
        <v>142</v>
      </c>
      <c r="AU193" s="239" t="s">
        <v>79</v>
      </c>
      <c r="AY193" s="13" t="s">
        <v>140</v>
      </c>
      <c r="BE193" s="240">
        <f>IF(N193="základná",J193,0)</f>
        <v>0</v>
      </c>
      <c r="BF193" s="240">
        <f>IF(N193="znížená",J193,0)</f>
        <v>0</v>
      </c>
      <c r="BG193" s="240">
        <f>IF(N193="zákl. prenesená",J193,0)</f>
        <v>0</v>
      </c>
      <c r="BH193" s="240">
        <f>IF(N193="zníž. prenesená",J193,0)</f>
        <v>0</v>
      </c>
      <c r="BI193" s="240">
        <f>IF(N193="nulová",J193,0)</f>
        <v>0</v>
      </c>
      <c r="BJ193" s="13" t="s">
        <v>86</v>
      </c>
      <c r="BK193" s="240">
        <f>ROUND(I193*H193,2)</f>
        <v>0</v>
      </c>
      <c r="BL193" s="13" t="s">
        <v>299</v>
      </c>
      <c r="BM193" s="239" t="s">
        <v>530</v>
      </c>
    </row>
    <row r="194" s="1" customFormat="1" ht="6.96" customHeight="1">
      <c r="B194" s="57"/>
      <c r="C194" s="58"/>
      <c r="D194" s="58"/>
      <c r="E194" s="58"/>
      <c r="F194" s="58"/>
      <c r="G194" s="58"/>
      <c r="H194" s="58"/>
      <c r="I194" s="178"/>
      <c r="J194" s="58"/>
      <c r="K194" s="58"/>
      <c r="L194" s="39"/>
    </row>
  </sheetData>
  <sheetProtection sheet="1" autoFilter="0" formatColumns="0" formatRows="0" objects="1" scenarios="1" spinCount="100000" saltValue="3QGy7gmTubIipuSCNdM1BO/1uu1fFJEapQcWMJdQViBQxJsOpSruIPdrI9No16T3qpRhjwcaATcZx0pZ6ioO6Q==" hashValue="bpRhMB1ECmxkLX8Wv9jxKow1sGN9UGj4oyckeVMI403bsRoaW08lDiOCSUrBC3VlwsmF6riuVo0vdiZC2IorVw==" algorithmName="SHA-512" password="CC35"/>
  <autoFilter ref="C133:K19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2:H12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95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531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">
        <v>1</v>
      </c>
      <c r="L22" s="39"/>
    </row>
    <row r="23" s="1" customFormat="1" ht="18" customHeight="1">
      <c r="B23" s="39"/>
      <c r="E23" s="132" t="s">
        <v>30</v>
      </c>
      <c r="I23" s="147" t="s">
        <v>26</v>
      </c>
      <c r="J23" s="132" t="s">
        <v>1</v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">
        <v>1</v>
      </c>
      <c r="L25" s="39"/>
    </row>
    <row r="26" s="1" customFormat="1" ht="18" customHeight="1">
      <c r="B26" s="39"/>
      <c r="E26" s="132" t="s">
        <v>33</v>
      </c>
      <c r="I26" s="147" t="s">
        <v>26</v>
      </c>
      <c r="J26" s="132" t="s">
        <v>1</v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ROUND(J128,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ROUND((SUM(BE128:BE161)),  2)</f>
        <v>0</v>
      </c>
      <c r="I35" s="159">
        <v>0.20000000000000001</v>
      </c>
      <c r="J35" s="158">
        <f>ROUND(((SUM(BE128:BE161))*I35),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ROUND((SUM(BF128:BF161)),  2)</f>
        <v>0</v>
      </c>
      <c r="I36" s="159">
        <v>0.20000000000000001</v>
      </c>
      <c r="J36" s="158">
        <f>ROUND(((SUM(BF128:BF161))*I36),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ROUND((SUM(BG128:BG161)),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ROUND((SUM(BH128:BH161)),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ROUND((SUM(BI128:BI161)),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4 - Vykurovanie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J128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115</v>
      </c>
      <c r="E99" s="191"/>
      <c r="F99" s="191"/>
      <c r="G99" s="191"/>
      <c r="H99" s="191"/>
      <c r="I99" s="192"/>
      <c r="J99" s="193">
        <f>J129</f>
        <v>0</v>
      </c>
      <c r="K99" s="189"/>
      <c r="L99" s="194"/>
    </row>
    <row r="100" s="9" customFormat="1" ht="19.92" customHeight="1">
      <c r="B100" s="195"/>
      <c r="C100" s="124"/>
      <c r="D100" s="196" t="s">
        <v>116</v>
      </c>
      <c r="E100" s="197"/>
      <c r="F100" s="197"/>
      <c r="G100" s="197"/>
      <c r="H100" s="197"/>
      <c r="I100" s="198"/>
      <c r="J100" s="199">
        <f>J130</f>
        <v>0</v>
      </c>
      <c r="K100" s="124"/>
      <c r="L100" s="200"/>
    </row>
    <row r="101" s="8" customFormat="1" ht="24.96" customHeight="1">
      <c r="B101" s="188"/>
      <c r="C101" s="189"/>
      <c r="D101" s="190" t="s">
        <v>120</v>
      </c>
      <c r="E101" s="191"/>
      <c r="F101" s="191"/>
      <c r="G101" s="191"/>
      <c r="H101" s="191"/>
      <c r="I101" s="192"/>
      <c r="J101" s="193">
        <f>J132</f>
        <v>0</v>
      </c>
      <c r="K101" s="189"/>
      <c r="L101" s="194"/>
    </row>
    <row r="102" s="9" customFormat="1" ht="19.92" customHeight="1">
      <c r="B102" s="195"/>
      <c r="C102" s="124"/>
      <c r="D102" s="196" t="s">
        <v>532</v>
      </c>
      <c r="E102" s="197"/>
      <c r="F102" s="197"/>
      <c r="G102" s="197"/>
      <c r="H102" s="197"/>
      <c r="I102" s="198"/>
      <c r="J102" s="199">
        <f>J133</f>
        <v>0</v>
      </c>
      <c r="K102" s="124"/>
      <c r="L102" s="200"/>
    </row>
    <row r="103" s="9" customFormat="1" ht="19.92" customHeight="1">
      <c r="B103" s="195"/>
      <c r="C103" s="124"/>
      <c r="D103" s="196" t="s">
        <v>123</v>
      </c>
      <c r="E103" s="197"/>
      <c r="F103" s="197"/>
      <c r="G103" s="197"/>
      <c r="H103" s="197"/>
      <c r="I103" s="198"/>
      <c r="J103" s="199">
        <f>J140</f>
        <v>0</v>
      </c>
      <c r="K103" s="124"/>
      <c r="L103" s="200"/>
    </row>
    <row r="104" s="9" customFormat="1" ht="19.92" customHeight="1">
      <c r="B104" s="195"/>
      <c r="C104" s="124"/>
      <c r="D104" s="196" t="s">
        <v>303</v>
      </c>
      <c r="E104" s="197"/>
      <c r="F104" s="197"/>
      <c r="G104" s="197"/>
      <c r="H104" s="197"/>
      <c r="I104" s="198"/>
      <c r="J104" s="199">
        <f>J144</f>
        <v>0</v>
      </c>
      <c r="K104" s="124"/>
      <c r="L104" s="200"/>
    </row>
    <row r="105" s="9" customFormat="1" ht="19.92" customHeight="1">
      <c r="B105" s="195"/>
      <c r="C105" s="124"/>
      <c r="D105" s="196" t="s">
        <v>533</v>
      </c>
      <c r="E105" s="197"/>
      <c r="F105" s="197"/>
      <c r="G105" s="197"/>
      <c r="H105" s="197"/>
      <c r="I105" s="198"/>
      <c r="J105" s="199">
        <f>J146</f>
        <v>0</v>
      </c>
      <c r="K105" s="124"/>
      <c r="L105" s="200"/>
    </row>
    <row r="106" s="8" customFormat="1" ht="24.96" customHeight="1">
      <c r="B106" s="188"/>
      <c r="C106" s="189"/>
      <c r="D106" s="190" t="s">
        <v>534</v>
      </c>
      <c r="E106" s="191"/>
      <c r="F106" s="191"/>
      <c r="G106" s="191"/>
      <c r="H106" s="191"/>
      <c r="I106" s="192"/>
      <c r="J106" s="193">
        <f>J159</f>
        <v>0</v>
      </c>
      <c r="K106" s="189"/>
      <c r="L106" s="194"/>
    </row>
    <row r="107" s="1" customFormat="1" ht="21.84" customHeight="1">
      <c r="B107" s="34"/>
      <c r="C107" s="35"/>
      <c r="D107" s="35"/>
      <c r="E107" s="35"/>
      <c r="F107" s="35"/>
      <c r="G107" s="35"/>
      <c r="H107" s="35"/>
      <c r="I107" s="145"/>
      <c r="J107" s="35"/>
      <c r="K107" s="35"/>
      <c r="L107" s="39"/>
    </row>
    <row r="108" s="1" customFormat="1" ht="6.96" customHeight="1">
      <c r="B108" s="57"/>
      <c r="C108" s="58"/>
      <c r="D108" s="58"/>
      <c r="E108" s="58"/>
      <c r="F108" s="58"/>
      <c r="G108" s="58"/>
      <c r="H108" s="58"/>
      <c r="I108" s="178"/>
      <c r="J108" s="58"/>
      <c r="K108" s="58"/>
      <c r="L108" s="39"/>
    </row>
    <row r="112" s="1" customFormat="1" ht="6.96" customHeight="1">
      <c r="B112" s="59"/>
      <c r="C112" s="60"/>
      <c r="D112" s="60"/>
      <c r="E112" s="60"/>
      <c r="F112" s="60"/>
      <c r="G112" s="60"/>
      <c r="H112" s="60"/>
      <c r="I112" s="181"/>
      <c r="J112" s="60"/>
      <c r="K112" s="60"/>
      <c r="L112" s="39"/>
    </row>
    <row r="113" s="1" customFormat="1" ht="24.96" customHeight="1">
      <c r="B113" s="34"/>
      <c r="C113" s="19" t="s">
        <v>126</v>
      </c>
      <c r="D113" s="35"/>
      <c r="E113" s="35"/>
      <c r="F113" s="35"/>
      <c r="G113" s="35"/>
      <c r="H113" s="35"/>
      <c r="I113" s="145"/>
      <c r="J113" s="35"/>
      <c r="K113" s="35"/>
      <c r="L113" s="39"/>
    </row>
    <row r="114" s="1" customFormat="1" ht="6.96" customHeight="1">
      <c r="B114" s="34"/>
      <c r="C114" s="35"/>
      <c r="D114" s="35"/>
      <c r="E114" s="35"/>
      <c r="F114" s="35"/>
      <c r="G114" s="35"/>
      <c r="H114" s="35"/>
      <c r="I114" s="145"/>
      <c r="J114" s="35"/>
      <c r="K114" s="35"/>
      <c r="L114" s="39"/>
    </row>
    <row r="115" s="1" customFormat="1" ht="12" customHeight="1">
      <c r="B115" s="34"/>
      <c r="C115" s="28" t="s">
        <v>15</v>
      </c>
      <c r="D115" s="35"/>
      <c r="E115" s="35"/>
      <c r="F115" s="35"/>
      <c r="G115" s="35"/>
      <c r="H115" s="35"/>
      <c r="I115" s="145"/>
      <c r="J115" s="35"/>
      <c r="K115" s="35"/>
      <c r="L115" s="39"/>
    </row>
    <row r="116" s="1" customFormat="1" ht="16.5" customHeight="1">
      <c r="B116" s="34"/>
      <c r="C116" s="35"/>
      <c r="D116" s="35"/>
      <c r="E116" s="182" t="str">
        <f>E7</f>
        <v>Priemyselná a administratívna budova - rekonštrukcia, Cintorínska 57, Šurany</v>
      </c>
      <c r="F116" s="28"/>
      <c r="G116" s="28"/>
      <c r="H116" s="28"/>
      <c r="I116" s="145"/>
      <c r="J116" s="35"/>
      <c r="K116" s="35"/>
      <c r="L116" s="39"/>
    </row>
    <row r="117" ht="12" customHeight="1">
      <c r="B117" s="17"/>
      <c r="C117" s="28" t="s">
        <v>106</v>
      </c>
      <c r="D117" s="18"/>
      <c r="E117" s="18"/>
      <c r="F117" s="18"/>
      <c r="G117" s="18"/>
      <c r="H117" s="18"/>
      <c r="I117" s="137"/>
      <c r="J117" s="18"/>
      <c r="K117" s="18"/>
      <c r="L117" s="16"/>
    </row>
    <row r="118" s="1" customFormat="1" ht="16.5" customHeight="1">
      <c r="B118" s="34"/>
      <c r="C118" s="35"/>
      <c r="D118" s="35"/>
      <c r="E118" s="182" t="s">
        <v>107</v>
      </c>
      <c r="F118" s="35"/>
      <c r="G118" s="35"/>
      <c r="H118" s="35"/>
      <c r="I118" s="145"/>
      <c r="J118" s="35"/>
      <c r="K118" s="35"/>
      <c r="L118" s="39"/>
    </row>
    <row r="119" s="1" customFormat="1" ht="12" customHeight="1">
      <c r="B119" s="34"/>
      <c r="C119" s="28" t="s">
        <v>108</v>
      </c>
      <c r="D119" s="35"/>
      <c r="E119" s="35"/>
      <c r="F119" s="35"/>
      <c r="G119" s="35"/>
      <c r="H119" s="35"/>
      <c r="I119" s="145"/>
      <c r="J119" s="35"/>
      <c r="K119" s="35"/>
      <c r="L119" s="39"/>
    </row>
    <row r="120" s="1" customFormat="1" ht="16.5" customHeight="1">
      <c r="B120" s="34"/>
      <c r="C120" s="35"/>
      <c r="D120" s="35"/>
      <c r="E120" s="67" t="str">
        <f>E11</f>
        <v>4 - Vykurovanie</v>
      </c>
      <c r="F120" s="35"/>
      <c r="G120" s="35"/>
      <c r="H120" s="35"/>
      <c r="I120" s="145"/>
      <c r="J120" s="35"/>
      <c r="K120" s="35"/>
      <c r="L120" s="39"/>
    </row>
    <row r="121" s="1" customFormat="1" ht="6.96" customHeight="1">
      <c r="B121" s="34"/>
      <c r="C121" s="35"/>
      <c r="D121" s="35"/>
      <c r="E121" s="35"/>
      <c r="F121" s="35"/>
      <c r="G121" s="35"/>
      <c r="H121" s="35"/>
      <c r="I121" s="145"/>
      <c r="J121" s="35"/>
      <c r="K121" s="35"/>
      <c r="L121" s="39"/>
    </row>
    <row r="122" s="1" customFormat="1" ht="12" customHeight="1">
      <c r="B122" s="34"/>
      <c r="C122" s="28" t="s">
        <v>19</v>
      </c>
      <c r="D122" s="35"/>
      <c r="E122" s="35"/>
      <c r="F122" s="23" t="str">
        <f>F14</f>
        <v>Šurany</v>
      </c>
      <c r="G122" s="35"/>
      <c r="H122" s="35"/>
      <c r="I122" s="147" t="s">
        <v>21</v>
      </c>
      <c r="J122" s="70" t="str">
        <f>IF(J14="","",J14)</f>
        <v>26. 6. 2019</v>
      </c>
      <c r="K122" s="35"/>
      <c r="L122" s="39"/>
    </row>
    <row r="123" s="1" customFormat="1" ht="6.96" customHeight="1">
      <c r="B123" s="34"/>
      <c r="C123" s="35"/>
      <c r="D123" s="35"/>
      <c r="E123" s="35"/>
      <c r="F123" s="35"/>
      <c r="G123" s="35"/>
      <c r="H123" s="35"/>
      <c r="I123" s="145"/>
      <c r="J123" s="35"/>
      <c r="K123" s="35"/>
      <c r="L123" s="39"/>
    </row>
    <row r="124" s="1" customFormat="1" ht="15.15" customHeight="1">
      <c r="B124" s="34"/>
      <c r="C124" s="28" t="s">
        <v>23</v>
      </c>
      <c r="D124" s="35"/>
      <c r="E124" s="35"/>
      <c r="F124" s="23" t="str">
        <f>E17</f>
        <v>LOKO TRANS SLOVAKIA s.r.o.</v>
      </c>
      <c r="G124" s="35"/>
      <c r="H124" s="35"/>
      <c r="I124" s="147" t="s">
        <v>29</v>
      </c>
      <c r="J124" s="32" t="str">
        <f>E23</f>
        <v>Ing. Bujdák Igor</v>
      </c>
      <c r="K124" s="35"/>
      <c r="L124" s="39"/>
    </row>
    <row r="125" s="1" customFormat="1" ht="15.15" customHeight="1">
      <c r="B125" s="34"/>
      <c r="C125" s="28" t="s">
        <v>27</v>
      </c>
      <c r="D125" s="35"/>
      <c r="E125" s="35"/>
      <c r="F125" s="23" t="str">
        <f>IF(E20="","",E20)</f>
        <v>Vyplň údaj</v>
      </c>
      <c r="G125" s="35"/>
      <c r="H125" s="35"/>
      <c r="I125" s="147" t="s">
        <v>32</v>
      </c>
      <c r="J125" s="32" t="str">
        <f>E26</f>
        <v>HP REA s.r.o.</v>
      </c>
      <c r="K125" s="35"/>
      <c r="L125" s="39"/>
    </row>
    <row r="126" s="1" customFormat="1" ht="10.32" customHeight="1">
      <c r="B126" s="34"/>
      <c r="C126" s="35"/>
      <c r="D126" s="35"/>
      <c r="E126" s="35"/>
      <c r="F126" s="35"/>
      <c r="G126" s="35"/>
      <c r="H126" s="35"/>
      <c r="I126" s="145"/>
      <c r="J126" s="35"/>
      <c r="K126" s="35"/>
      <c r="L126" s="39"/>
    </row>
    <row r="127" s="10" customFormat="1" ht="29.28" customHeight="1">
      <c r="B127" s="201"/>
      <c r="C127" s="202" t="s">
        <v>127</v>
      </c>
      <c r="D127" s="203" t="s">
        <v>60</v>
      </c>
      <c r="E127" s="203" t="s">
        <v>56</v>
      </c>
      <c r="F127" s="203" t="s">
        <v>57</v>
      </c>
      <c r="G127" s="203" t="s">
        <v>128</v>
      </c>
      <c r="H127" s="203" t="s">
        <v>129</v>
      </c>
      <c r="I127" s="204" t="s">
        <v>130</v>
      </c>
      <c r="J127" s="205" t="s">
        <v>112</v>
      </c>
      <c r="K127" s="206" t="s">
        <v>131</v>
      </c>
      <c r="L127" s="207"/>
      <c r="M127" s="91" t="s">
        <v>1</v>
      </c>
      <c r="N127" s="92" t="s">
        <v>39</v>
      </c>
      <c r="O127" s="92" t="s">
        <v>132</v>
      </c>
      <c r="P127" s="92" t="s">
        <v>133</v>
      </c>
      <c r="Q127" s="92" t="s">
        <v>134</v>
      </c>
      <c r="R127" s="92" t="s">
        <v>135</v>
      </c>
      <c r="S127" s="92" t="s">
        <v>136</v>
      </c>
      <c r="T127" s="93" t="s">
        <v>137</v>
      </c>
    </row>
    <row r="128" s="1" customFormat="1" ht="22.8" customHeight="1">
      <c r="B128" s="34"/>
      <c r="C128" s="98" t="s">
        <v>113</v>
      </c>
      <c r="D128" s="35"/>
      <c r="E128" s="35"/>
      <c r="F128" s="35"/>
      <c r="G128" s="35"/>
      <c r="H128" s="35"/>
      <c r="I128" s="145"/>
      <c r="J128" s="208">
        <f>BK128</f>
        <v>0</v>
      </c>
      <c r="K128" s="35"/>
      <c r="L128" s="39"/>
      <c r="M128" s="94"/>
      <c r="N128" s="95"/>
      <c r="O128" s="95"/>
      <c r="P128" s="209">
        <f>P129+P132+P159</f>
        <v>0</v>
      </c>
      <c r="Q128" s="95"/>
      <c r="R128" s="209">
        <f>R129+R132+R159</f>
        <v>0</v>
      </c>
      <c r="S128" s="95"/>
      <c r="T128" s="210">
        <f>T129+T132+T159</f>
        <v>0</v>
      </c>
      <c r="AT128" s="13" t="s">
        <v>74</v>
      </c>
      <c r="AU128" s="13" t="s">
        <v>114</v>
      </c>
      <c r="BK128" s="211">
        <f>BK129+BK132+BK159</f>
        <v>0</v>
      </c>
    </row>
    <row r="129" s="11" customFormat="1" ht="25.92" customHeight="1">
      <c r="B129" s="212"/>
      <c r="C129" s="213"/>
      <c r="D129" s="214" t="s">
        <v>74</v>
      </c>
      <c r="E129" s="215" t="s">
        <v>138</v>
      </c>
      <c r="F129" s="215" t="s">
        <v>139</v>
      </c>
      <c r="G129" s="213"/>
      <c r="H129" s="213"/>
      <c r="I129" s="216"/>
      <c r="J129" s="217">
        <f>BK129</f>
        <v>0</v>
      </c>
      <c r="K129" s="213"/>
      <c r="L129" s="218"/>
      <c r="M129" s="219"/>
      <c r="N129" s="220"/>
      <c r="O129" s="220"/>
      <c r="P129" s="221">
        <f>P130</f>
        <v>0</v>
      </c>
      <c r="Q129" s="220"/>
      <c r="R129" s="221">
        <f>R130</f>
        <v>0</v>
      </c>
      <c r="S129" s="220"/>
      <c r="T129" s="222">
        <f>T130</f>
        <v>0</v>
      </c>
      <c r="AR129" s="223" t="s">
        <v>79</v>
      </c>
      <c r="AT129" s="224" t="s">
        <v>74</v>
      </c>
      <c r="AU129" s="224" t="s">
        <v>75</v>
      </c>
      <c r="AY129" s="223" t="s">
        <v>140</v>
      </c>
      <c r="BK129" s="225">
        <f>BK130</f>
        <v>0</v>
      </c>
    </row>
    <row r="130" s="11" customFormat="1" ht="22.8" customHeight="1">
      <c r="B130" s="212"/>
      <c r="C130" s="213"/>
      <c r="D130" s="214" t="s">
        <v>74</v>
      </c>
      <c r="E130" s="226" t="s">
        <v>90</v>
      </c>
      <c r="F130" s="226" t="s">
        <v>141</v>
      </c>
      <c r="G130" s="213"/>
      <c r="H130" s="213"/>
      <c r="I130" s="216"/>
      <c r="J130" s="227">
        <f>BK130</f>
        <v>0</v>
      </c>
      <c r="K130" s="213"/>
      <c r="L130" s="218"/>
      <c r="M130" s="219"/>
      <c r="N130" s="220"/>
      <c r="O130" s="220"/>
      <c r="P130" s="221">
        <f>P131</f>
        <v>0</v>
      </c>
      <c r="Q130" s="220"/>
      <c r="R130" s="221">
        <f>R131</f>
        <v>0</v>
      </c>
      <c r="S130" s="220"/>
      <c r="T130" s="222">
        <f>T131</f>
        <v>0</v>
      </c>
      <c r="AR130" s="223" t="s">
        <v>79</v>
      </c>
      <c r="AT130" s="224" t="s">
        <v>74</v>
      </c>
      <c r="AU130" s="224" t="s">
        <v>79</v>
      </c>
      <c r="AY130" s="223" t="s">
        <v>140</v>
      </c>
      <c r="BK130" s="225">
        <f>BK131</f>
        <v>0</v>
      </c>
    </row>
    <row r="131" s="1" customFormat="1" ht="24" customHeight="1">
      <c r="B131" s="34"/>
      <c r="C131" s="228" t="s">
        <v>79</v>
      </c>
      <c r="D131" s="228" t="s">
        <v>142</v>
      </c>
      <c r="E131" s="229" t="s">
        <v>535</v>
      </c>
      <c r="F131" s="230" t="s">
        <v>536</v>
      </c>
      <c r="G131" s="231" t="s">
        <v>155</v>
      </c>
      <c r="H131" s="232">
        <v>3.5</v>
      </c>
      <c r="I131" s="233"/>
      <c r="J131" s="234">
        <f>ROUND(I131*H131,2)</f>
        <v>0</v>
      </c>
      <c r="K131" s="230" t="s">
        <v>146</v>
      </c>
      <c r="L131" s="39"/>
      <c r="M131" s="235" t="s">
        <v>1</v>
      </c>
      <c r="N131" s="236" t="s">
        <v>41</v>
      </c>
      <c r="O131" s="82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AR131" s="239" t="s">
        <v>93</v>
      </c>
      <c r="AT131" s="239" t="s">
        <v>142</v>
      </c>
      <c r="AU131" s="239" t="s">
        <v>86</v>
      </c>
      <c r="AY131" s="13" t="s">
        <v>140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3" t="s">
        <v>86</v>
      </c>
      <c r="BK131" s="240">
        <f>ROUND(I131*H131,2)</f>
        <v>0</v>
      </c>
      <c r="BL131" s="13" t="s">
        <v>93</v>
      </c>
      <c r="BM131" s="239" t="s">
        <v>86</v>
      </c>
    </row>
    <row r="132" s="11" customFormat="1" ht="25.92" customHeight="1">
      <c r="B132" s="212"/>
      <c r="C132" s="213"/>
      <c r="D132" s="214" t="s">
        <v>74</v>
      </c>
      <c r="E132" s="215" t="s">
        <v>226</v>
      </c>
      <c r="F132" s="215" t="s">
        <v>227</v>
      </c>
      <c r="G132" s="213"/>
      <c r="H132" s="213"/>
      <c r="I132" s="216"/>
      <c r="J132" s="217">
        <f>BK132</f>
        <v>0</v>
      </c>
      <c r="K132" s="213"/>
      <c r="L132" s="218"/>
      <c r="M132" s="219"/>
      <c r="N132" s="220"/>
      <c r="O132" s="220"/>
      <c r="P132" s="221">
        <f>P133+P140+P144+P146</f>
        <v>0</v>
      </c>
      <c r="Q132" s="220"/>
      <c r="R132" s="221">
        <f>R133+R140+R144+R146</f>
        <v>0</v>
      </c>
      <c r="S132" s="220"/>
      <c r="T132" s="222">
        <f>T133+T140+T144+T146</f>
        <v>0</v>
      </c>
      <c r="AR132" s="223" t="s">
        <v>86</v>
      </c>
      <c r="AT132" s="224" t="s">
        <v>74</v>
      </c>
      <c r="AU132" s="224" t="s">
        <v>75</v>
      </c>
      <c r="AY132" s="223" t="s">
        <v>140</v>
      </c>
      <c r="BK132" s="225">
        <f>BK133+BK140+BK144+BK146</f>
        <v>0</v>
      </c>
    </row>
    <row r="133" s="11" customFormat="1" ht="22.8" customHeight="1">
      <c r="B133" s="212"/>
      <c r="C133" s="213"/>
      <c r="D133" s="214" t="s">
        <v>74</v>
      </c>
      <c r="E133" s="226" t="s">
        <v>537</v>
      </c>
      <c r="F133" s="226" t="s">
        <v>538</v>
      </c>
      <c r="G133" s="213"/>
      <c r="H133" s="213"/>
      <c r="I133" s="216"/>
      <c r="J133" s="227">
        <f>BK133</f>
        <v>0</v>
      </c>
      <c r="K133" s="213"/>
      <c r="L133" s="218"/>
      <c r="M133" s="219"/>
      <c r="N133" s="220"/>
      <c r="O133" s="220"/>
      <c r="P133" s="221">
        <f>SUM(P134:P139)</f>
        <v>0</v>
      </c>
      <c r="Q133" s="220"/>
      <c r="R133" s="221">
        <f>SUM(R134:R139)</f>
        <v>0</v>
      </c>
      <c r="S133" s="220"/>
      <c r="T133" s="222">
        <f>SUM(T134:T139)</f>
        <v>0</v>
      </c>
      <c r="AR133" s="223" t="s">
        <v>86</v>
      </c>
      <c r="AT133" s="224" t="s">
        <v>74</v>
      </c>
      <c r="AU133" s="224" t="s">
        <v>79</v>
      </c>
      <c r="AY133" s="223" t="s">
        <v>140</v>
      </c>
      <c r="BK133" s="225">
        <f>SUM(BK134:BK139)</f>
        <v>0</v>
      </c>
    </row>
    <row r="134" s="1" customFormat="1" ht="24" customHeight="1">
      <c r="B134" s="34"/>
      <c r="C134" s="228" t="s">
        <v>86</v>
      </c>
      <c r="D134" s="228" t="s">
        <v>142</v>
      </c>
      <c r="E134" s="229" t="s">
        <v>539</v>
      </c>
      <c r="F134" s="230" t="s">
        <v>540</v>
      </c>
      <c r="G134" s="231" t="s">
        <v>155</v>
      </c>
      <c r="H134" s="232">
        <v>30.149999999999999</v>
      </c>
      <c r="I134" s="233"/>
      <c r="J134" s="234">
        <f>ROUND(I134*H134,2)</f>
        <v>0</v>
      </c>
      <c r="K134" s="230" t="s">
        <v>146</v>
      </c>
      <c r="L134" s="39"/>
      <c r="M134" s="235" t="s">
        <v>1</v>
      </c>
      <c r="N134" s="236" t="s">
        <v>41</v>
      </c>
      <c r="O134" s="82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AR134" s="239" t="s">
        <v>205</v>
      </c>
      <c r="AT134" s="239" t="s">
        <v>142</v>
      </c>
      <c r="AU134" s="239" t="s">
        <v>86</v>
      </c>
      <c r="AY134" s="13" t="s">
        <v>140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3" t="s">
        <v>86</v>
      </c>
      <c r="BK134" s="240">
        <f>ROUND(I134*H134,2)</f>
        <v>0</v>
      </c>
      <c r="BL134" s="13" t="s">
        <v>205</v>
      </c>
      <c r="BM134" s="239" t="s">
        <v>93</v>
      </c>
    </row>
    <row r="135" s="1" customFormat="1" ht="24" customHeight="1">
      <c r="B135" s="34"/>
      <c r="C135" s="228" t="s">
        <v>90</v>
      </c>
      <c r="D135" s="228" t="s">
        <v>142</v>
      </c>
      <c r="E135" s="229" t="s">
        <v>541</v>
      </c>
      <c r="F135" s="230" t="s">
        <v>542</v>
      </c>
      <c r="G135" s="231" t="s">
        <v>155</v>
      </c>
      <c r="H135" s="232">
        <v>11.4</v>
      </c>
      <c r="I135" s="233"/>
      <c r="J135" s="234">
        <f>ROUND(I135*H135,2)</f>
        <v>0</v>
      </c>
      <c r="K135" s="230" t="s">
        <v>146</v>
      </c>
      <c r="L135" s="39"/>
      <c r="M135" s="235" t="s">
        <v>1</v>
      </c>
      <c r="N135" s="236" t="s">
        <v>41</v>
      </c>
      <c r="O135" s="82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AR135" s="239" t="s">
        <v>205</v>
      </c>
      <c r="AT135" s="239" t="s">
        <v>142</v>
      </c>
      <c r="AU135" s="239" t="s">
        <v>86</v>
      </c>
      <c r="AY135" s="13" t="s">
        <v>140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3" t="s">
        <v>86</v>
      </c>
      <c r="BK135" s="240">
        <f>ROUND(I135*H135,2)</f>
        <v>0</v>
      </c>
      <c r="BL135" s="13" t="s">
        <v>205</v>
      </c>
      <c r="BM135" s="239" t="s">
        <v>99</v>
      </c>
    </row>
    <row r="136" s="1" customFormat="1" ht="24" customHeight="1">
      <c r="B136" s="34"/>
      <c r="C136" s="228" t="s">
        <v>93</v>
      </c>
      <c r="D136" s="228" t="s">
        <v>142</v>
      </c>
      <c r="E136" s="229" t="s">
        <v>543</v>
      </c>
      <c r="F136" s="230" t="s">
        <v>544</v>
      </c>
      <c r="G136" s="231" t="s">
        <v>155</v>
      </c>
      <c r="H136" s="232">
        <v>20.199999999999999</v>
      </c>
      <c r="I136" s="233"/>
      <c r="J136" s="234">
        <f>ROUND(I136*H136,2)</f>
        <v>0</v>
      </c>
      <c r="K136" s="230" t="s">
        <v>146</v>
      </c>
      <c r="L136" s="39"/>
      <c r="M136" s="235" t="s">
        <v>1</v>
      </c>
      <c r="N136" s="236" t="s">
        <v>41</v>
      </c>
      <c r="O136" s="82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AR136" s="239" t="s">
        <v>205</v>
      </c>
      <c r="AT136" s="239" t="s">
        <v>142</v>
      </c>
      <c r="AU136" s="239" t="s">
        <v>86</v>
      </c>
      <c r="AY136" s="13" t="s">
        <v>140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3" t="s">
        <v>86</v>
      </c>
      <c r="BK136" s="240">
        <f>ROUND(I136*H136,2)</f>
        <v>0</v>
      </c>
      <c r="BL136" s="13" t="s">
        <v>205</v>
      </c>
      <c r="BM136" s="239" t="s">
        <v>169</v>
      </c>
    </row>
    <row r="137" s="1" customFormat="1" ht="16.5" customHeight="1">
      <c r="B137" s="34"/>
      <c r="C137" s="228" t="s">
        <v>96</v>
      </c>
      <c r="D137" s="228" t="s">
        <v>142</v>
      </c>
      <c r="E137" s="229" t="s">
        <v>545</v>
      </c>
      <c r="F137" s="230" t="s">
        <v>546</v>
      </c>
      <c r="G137" s="231" t="s">
        <v>173</v>
      </c>
      <c r="H137" s="232">
        <v>4</v>
      </c>
      <c r="I137" s="233"/>
      <c r="J137" s="234">
        <f>ROUND(I137*H137,2)</f>
        <v>0</v>
      </c>
      <c r="K137" s="230" t="s">
        <v>146</v>
      </c>
      <c r="L137" s="39"/>
      <c r="M137" s="235" t="s">
        <v>1</v>
      </c>
      <c r="N137" s="236" t="s">
        <v>41</v>
      </c>
      <c r="O137" s="82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AR137" s="239" t="s">
        <v>205</v>
      </c>
      <c r="AT137" s="239" t="s">
        <v>142</v>
      </c>
      <c r="AU137" s="239" t="s">
        <v>86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205</v>
      </c>
      <c r="BM137" s="239" t="s">
        <v>180</v>
      </c>
    </row>
    <row r="138" s="1" customFormat="1" ht="24" customHeight="1">
      <c r="B138" s="34"/>
      <c r="C138" s="241" t="s">
        <v>99</v>
      </c>
      <c r="D138" s="241" t="s">
        <v>166</v>
      </c>
      <c r="E138" s="242" t="s">
        <v>547</v>
      </c>
      <c r="F138" s="243" t="s">
        <v>548</v>
      </c>
      <c r="G138" s="244" t="s">
        <v>173</v>
      </c>
      <c r="H138" s="245">
        <v>4</v>
      </c>
      <c r="I138" s="246"/>
      <c r="J138" s="247">
        <f>ROUND(I138*H138,2)</f>
        <v>0</v>
      </c>
      <c r="K138" s="243" t="s">
        <v>146</v>
      </c>
      <c r="L138" s="248"/>
      <c r="M138" s="249" t="s">
        <v>1</v>
      </c>
      <c r="N138" s="250" t="s">
        <v>41</v>
      </c>
      <c r="O138" s="82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AR138" s="239" t="s">
        <v>251</v>
      </c>
      <c r="AT138" s="239" t="s">
        <v>166</v>
      </c>
      <c r="AU138" s="239" t="s">
        <v>86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205</v>
      </c>
      <c r="BM138" s="239" t="s">
        <v>188</v>
      </c>
    </row>
    <row r="139" s="1" customFormat="1" ht="24" customHeight="1">
      <c r="B139" s="34"/>
      <c r="C139" s="228" t="s">
        <v>102</v>
      </c>
      <c r="D139" s="228" t="s">
        <v>142</v>
      </c>
      <c r="E139" s="229" t="s">
        <v>549</v>
      </c>
      <c r="F139" s="230" t="s">
        <v>550</v>
      </c>
      <c r="G139" s="231" t="s">
        <v>527</v>
      </c>
      <c r="H139" s="256"/>
      <c r="I139" s="233"/>
      <c r="J139" s="234">
        <f>ROUND(I139*H139,2)</f>
        <v>0</v>
      </c>
      <c r="K139" s="230" t="s">
        <v>146</v>
      </c>
      <c r="L139" s="39"/>
      <c r="M139" s="235" t="s">
        <v>1</v>
      </c>
      <c r="N139" s="236" t="s">
        <v>41</v>
      </c>
      <c r="O139" s="82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AR139" s="239" t="s">
        <v>205</v>
      </c>
      <c r="AT139" s="239" t="s">
        <v>142</v>
      </c>
      <c r="AU139" s="239" t="s">
        <v>86</v>
      </c>
      <c r="AY139" s="13" t="s">
        <v>140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3" t="s">
        <v>86</v>
      </c>
      <c r="BK139" s="240">
        <f>ROUND(I139*H139,2)</f>
        <v>0</v>
      </c>
      <c r="BL139" s="13" t="s">
        <v>205</v>
      </c>
      <c r="BM139" s="239" t="s">
        <v>196</v>
      </c>
    </row>
    <row r="140" s="11" customFormat="1" ht="22.8" customHeight="1">
      <c r="B140" s="212"/>
      <c r="C140" s="213"/>
      <c r="D140" s="214" t="s">
        <v>74</v>
      </c>
      <c r="E140" s="226" t="s">
        <v>269</v>
      </c>
      <c r="F140" s="226" t="s">
        <v>270</v>
      </c>
      <c r="G140" s="213"/>
      <c r="H140" s="213"/>
      <c r="I140" s="216"/>
      <c r="J140" s="227">
        <f>BK140</f>
        <v>0</v>
      </c>
      <c r="K140" s="213"/>
      <c r="L140" s="218"/>
      <c r="M140" s="219"/>
      <c r="N140" s="220"/>
      <c r="O140" s="220"/>
      <c r="P140" s="221">
        <f>SUM(P141:P143)</f>
        <v>0</v>
      </c>
      <c r="Q140" s="220"/>
      <c r="R140" s="221">
        <f>SUM(R141:R143)</f>
        <v>0</v>
      </c>
      <c r="S140" s="220"/>
      <c r="T140" s="222">
        <f>SUM(T141:T143)</f>
        <v>0</v>
      </c>
      <c r="AR140" s="223" t="s">
        <v>86</v>
      </c>
      <c r="AT140" s="224" t="s">
        <v>74</v>
      </c>
      <c r="AU140" s="224" t="s">
        <v>79</v>
      </c>
      <c r="AY140" s="223" t="s">
        <v>140</v>
      </c>
      <c r="BK140" s="225">
        <f>SUM(BK141:BK143)</f>
        <v>0</v>
      </c>
    </row>
    <row r="141" s="1" customFormat="1" ht="24" customHeight="1">
      <c r="B141" s="34"/>
      <c r="C141" s="228" t="s">
        <v>169</v>
      </c>
      <c r="D141" s="228" t="s">
        <v>142</v>
      </c>
      <c r="E141" s="229" t="s">
        <v>551</v>
      </c>
      <c r="F141" s="230" t="s">
        <v>552</v>
      </c>
      <c r="G141" s="231" t="s">
        <v>519</v>
      </c>
      <c r="H141" s="232">
        <v>40</v>
      </c>
      <c r="I141" s="233"/>
      <c r="J141" s="234">
        <f>ROUND(I141*H141,2)</f>
        <v>0</v>
      </c>
      <c r="K141" s="230" t="s">
        <v>146</v>
      </c>
      <c r="L141" s="39"/>
      <c r="M141" s="235" t="s">
        <v>1</v>
      </c>
      <c r="N141" s="236" t="s">
        <v>41</v>
      </c>
      <c r="O141" s="82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AR141" s="239" t="s">
        <v>205</v>
      </c>
      <c r="AT141" s="239" t="s">
        <v>142</v>
      </c>
      <c r="AU141" s="239" t="s">
        <v>86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205</v>
      </c>
      <c r="BM141" s="239" t="s">
        <v>205</v>
      </c>
    </row>
    <row r="142" s="1" customFormat="1" ht="24" customHeight="1">
      <c r="B142" s="34"/>
      <c r="C142" s="241" t="s">
        <v>175</v>
      </c>
      <c r="D142" s="241" t="s">
        <v>166</v>
      </c>
      <c r="E142" s="242" t="s">
        <v>553</v>
      </c>
      <c r="F142" s="243" t="s">
        <v>554</v>
      </c>
      <c r="G142" s="244" t="s">
        <v>519</v>
      </c>
      <c r="H142" s="245">
        <v>40</v>
      </c>
      <c r="I142" s="246"/>
      <c r="J142" s="247">
        <f>ROUND(I142*H142,2)</f>
        <v>0</v>
      </c>
      <c r="K142" s="243" t="s">
        <v>1</v>
      </c>
      <c r="L142" s="248"/>
      <c r="M142" s="249" t="s">
        <v>1</v>
      </c>
      <c r="N142" s="250" t="s">
        <v>41</v>
      </c>
      <c r="O142" s="82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AR142" s="239" t="s">
        <v>251</v>
      </c>
      <c r="AT142" s="239" t="s">
        <v>166</v>
      </c>
      <c r="AU142" s="239" t="s">
        <v>86</v>
      </c>
      <c r="AY142" s="13" t="s">
        <v>140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3" t="s">
        <v>86</v>
      </c>
      <c r="BK142" s="240">
        <f>ROUND(I142*H142,2)</f>
        <v>0</v>
      </c>
      <c r="BL142" s="13" t="s">
        <v>205</v>
      </c>
      <c r="BM142" s="239" t="s">
        <v>213</v>
      </c>
    </row>
    <row r="143" s="1" customFormat="1" ht="24" customHeight="1">
      <c r="B143" s="34"/>
      <c r="C143" s="228" t="s">
        <v>180</v>
      </c>
      <c r="D143" s="228" t="s">
        <v>142</v>
      </c>
      <c r="E143" s="229" t="s">
        <v>555</v>
      </c>
      <c r="F143" s="230" t="s">
        <v>556</v>
      </c>
      <c r="G143" s="231" t="s">
        <v>527</v>
      </c>
      <c r="H143" s="256"/>
      <c r="I143" s="233"/>
      <c r="J143" s="234">
        <f>ROUND(I143*H143,2)</f>
        <v>0</v>
      </c>
      <c r="K143" s="230" t="s">
        <v>146</v>
      </c>
      <c r="L143" s="39"/>
      <c r="M143" s="235" t="s">
        <v>1</v>
      </c>
      <c r="N143" s="236" t="s">
        <v>41</v>
      </c>
      <c r="O143" s="82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AR143" s="239" t="s">
        <v>205</v>
      </c>
      <c r="AT143" s="239" t="s">
        <v>142</v>
      </c>
      <c r="AU143" s="239" t="s">
        <v>86</v>
      </c>
      <c r="AY143" s="13" t="s">
        <v>140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3" t="s">
        <v>86</v>
      </c>
      <c r="BK143" s="240">
        <f>ROUND(I143*H143,2)</f>
        <v>0</v>
      </c>
      <c r="BL143" s="13" t="s">
        <v>205</v>
      </c>
      <c r="BM143" s="239" t="s">
        <v>7</v>
      </c>
    </row>
    <row r="144" s="11" customFormat="1" ht="22.8" customHeight="1">
      <c r="B144" s="212"/>
      <c r="C144" s="213"/>
      <c r="D144" s="214" t="s">
        <v>74</v>
      </c>
      <c r="E144" s="226" t="s">
        <v>365</v>
      </c>
      <c r="F144" s="226" t="s">
        <v>366</v>
      </c>
      <c r="G144" s="213"/>
      <c r="H144" s="213"/>
      <c r="I144" s="216"/>
      <c r="J144" s="227">
        <f>BK144</f>
        <v>0</v>
      </c>
      <c r="K144" s="213"/>
      <c r="L144" s="218"/>
      <c r="M144" s="219"/>
      <c r="N144" s="220"/>
      <c r="O144" s="220"/>
      <c r="P144" s="221">
        <f>P145</f>
        <v>0</v>
      </c>
      <c r="Q144" s="220"/>
      <c r="R144" s="221">
        <f>R145</f>
        <v>0</v>
      </c>
      <c r="S144" s="220"/>
      <c r="T144" s="222">
        <f>T145</f>
        <v>0</v>
      </c>
      <c r="AR144" s="223" t="s">
        <v>86</v>
      </c>
      <c r="AT144" s="224" t="s">
        <v>74</v>
      </c>
      <c r="AU144" s="224" t="s">
        <v>79</v>
      </c>
      <c r="AY144" s="223" t="s">
        <v>140</v>
      </c>
      <c r="BK144" s="225">
        <f>BK145</f>
        <v>0</v>
      </c>
    </row>
    <row r="145" s="1" customFormat="1" ht="24" customHeight="1">
      <c r="B145" s="34"/>
      <c r="C145" s="228" t="s">
        <v>184</v>
      </c>
      <c r="D145" s="228" t="s">
        <v>142</v>
      </c>
      <c r="E145" s="229" t="s">
        <v>557</v>
      </c>
      <c r="F145" s="230" t="s">
        <v>558</v>
      </c>
      <c r="G145" s="231" t="s">
        <v>155</v>
      </c>
      <c r="H145" s="232">
        <v>61.75</v>
      </c>
      <c r="I145" s="233"/>
      <c r="J145" s="234">
        <f>ROUND(I145*H145,2)</f>
        <v>0</v>
      </c>
      <c r="K145" s="230" t="s">
        <v>146</v>
      </c>
      <c r="L145" s="39"/>
      <c r="M145" s="235" t="s">
        <v>1</v>
      </c>
      <c r="N145" s="236" t="s">
        <v>41</v>
      </c>
      <c r="O145" s="82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AR145" s="239" t="s">
        <v>205</v>
      </c>
      <c r="AT145" s="239" t="s">
        <v>142</v>
      </c>
      <c r="AU145" s="239" t="s">
        <v>86</v>
      </c>
      <c r="AY145" s="13" t="s">
        <v>140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3" t="s">
        <v>86</v>
      </c>
      <c r="BK145" s="240">
        <f>ROUND(I145*H145,2)</f>
        <v>0</v>
      </c>
      <c r="BL145" s="13" t="s">
        <v>205</v>
      </c>
      <c r="BM145" s="239" t="s">
        <v>234</v>
      </c>
    </row>
    <row r="146" s="11" customFormat="1" ht="22.8" customHeight="1">
      <c r="B146" s="212"/>
      <c r="C146" s="213"/>
      <c r="D146" s="214" t="s">
        <v>74</v>
      </c>
      <c r="E146" s="226" t="s">
        <v>559</v>
      </c>
      <c r="F146" s="226" t="s">
        <v>560</v>
      </c>
      <c r="G146" s="213"/>
      <c r="H146" s="213"/>
      <c r="I146" s="216"/>
      <c r="J146" s="227">
        <f>BK146</f>
        <v>0</v>
      </c>
      <c r="K146" s="213"/>
      <c r="L146" s="218"/>
      <c r="M146" s="219"/>
      <c r="N146" s="220"/>
      <c r="O146" s="220"/>
      <c r="P146" s="221">
        <f>SUM(P147:P158)</f>
        <v>0</v>
      </c>
      <c r="Q146" s="220"/>
      <c r="R146" s="221">
        <f>SUM(R147:R158)</f>
        <v>0</v>
      </c>
      <c r="S146" s="220"/>
      <c r="T146" s="222">
        <f>SUM(T147:T158)</f>
        <v>0</v>
      </c>
      <c r="AR146" s="223" t="s">
        <v>86</v>
      </c>
      <c r="AT146" s="224" t="s">
        <v>74</v>
      </c>
      <c r="AU146" s="224" t="s">
        <v>79</v>
      </c>
      <c r="AY146" s="223" t="s">
        <v>140</v>
      </c>
      <c r="BK146" s="225">
        <f>SUM(BK147:BK158)</f>
        <v>0</v>
      </c>
    </row>
    <row r="147" s="1" customFormat="1" ht="24" customHeight="1">
      <c r="B147" s="34"/>
      <c r="C147" s="228" t="s">
        <v>188</v>
      </c>
      <c r="D147" s="228" t="s">
        <v>142</v>
      </c>
      <c r="E147" s="229" t="s">
        <v>561</v>
      </c>
      <c r="F147" s="230" t="s">
        <v>562</v>
      </c>
      <c r="G147" s="231" t="s">
        <v>173</v>
      </c>
      <c r="H147" s="232">
        <v>4</v>
      </c>
      <c r="I147" s="233"/>
      <c r="J147" s="234">
        <f>ROUND(I147*H147,2)</f>
        <v>0</v>
      </c>
      <c r="K147" s="230" t="s">
        <v>1</v>
      </c>
      <c r="L147" s="39"/>
      <c r="M147" s="235" t="s">
        <v>1</v>
      </c>
      <c r="N147" s="236" t="s">
        <v>41</v>
      </c>
      <c r="O147" s="82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AR147" s="239" t="s">
        <v>205</v>
      </c>
      <c r="AT147" s="239" t="s">
        <v>142</v>
      </c>
      <c r="AU147" s="239" t="s">
        <v>86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205</v>
      </c>
      <c r="BM147" s="239" t="s">
        <v>244</v>
      </c>
    </row>
    <row r="148" s="1" customFormat="1" ht="48" customHeight="1">
      <c r="B148" s="34"/>
      <c r="C148" s="241" t="s">
        <v>192</v>
      </c>
      <c r="D148" s="241" t="s">
        <v>166</v>
      </c>
      <c r="E148" s="242" t="s">
        <v>563</v>
      </c>
      <c r="F148" s="243" t="s">
        <v>564</v>
      </c>
      <c r="G148" s="244" t="s">
        <v>173</v>
      </c>
      <c r="H148" s="245">
        <v>4</v>
      </c>
      <c r="I148" s="246"/>
      <c r="J148" s="247">
        <f>ROUND(I148*H148,2)</f>
        <v>0</v>
      </c>
      <c r="K148" s="243" t="s">
        <v>146</v>
      </c>
      <c r="L148" s="248"/>
      <c r="M148" s="249" t="s">
        <v>1</v>
      </c>
      <c r="N148" s="250" t="s">
        <v>41</v>
      </c>
      <c r="O148" s="82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AR148" s="239" t="s">
        <v>251</v>
      </c>
      <c r="AT148" s="239" t="s">
        <v>166</v>
      </c>
      <c r="AU148" s="239" t="s">
        <v>86</v>
      </c>
      <c r="AY148" s="13" t="s">
        <v>140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3" t="s">
        <v>86</v>
      </c>
      <c r="BK148" s="240">
        <f>ROUND(I148*H148,2)</f>
        <v>0</v>
      </c>
      <c r="BL148" s="13" t="s">
        <v>205</v>
      </c>
      <c r="BM148" s="239" t="s">
        <v>253</v>
      </c>
    </row>
    <row r="149" s="1" customFormat="1" ht="36" customHeight="1">
      <c r="B149" s="34"/>
      <c r="C149" s="228" t="s">
        <v>196</v>
      </c>
      <c r="D149" s="228" t="s">
        <v>142</v>
      </c>
      <c r="E149" s="229" t="s">
        <v>565</v>
      </c>
      <c r="F149" s="230" t="s">
        <v>566</v>
      </c>
      <c r="G149" s="231" t="s">
        <v>567</v>
      </c>
      <c r="H149" s="232">
        <v>4</v>
      </c>
      <c r="I149" s="233"/>
      <c r="J149" s="234">
        <f>ROUND(I149*H149,2)</f>
        <v>0</v>
      </c>
      <c r="K149" s="230" t="s">
        <v>1</v>
      </c>
      <c r="L149" s="39"/>
      <c r="M149" s="235" t="s">
        <v>1</v>
      </c>
      <c r="N149" s="236" t="s">
        <v>41</v>
      </c>
      <c r="O149" s="82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AR149" s="239" t="s">
        <v>205</v>
      </c>
      <c r="AT149" s="239" t="s">
        <v>142</v>
      </c>
      <c r="AU149" s="239" t="s">
        <v>86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205</v>
      </c>
      <c r="BM149" s="239" t="s">
        <v>261</v>
      </c>
    </row>
    <row r="150" s="1" customFormat="1" ht="16.5" customHeight="1">
      <c r="B150" s="34"/>
      <c r="C150" s="241" t="s">
        <v>200</v>
      </c>
      <c r="D150" s="241" t="s">
        <v>166</v>
      </c>
      <c r="E150" s="242" t="s">
        <v>568</v>
      </c>
      <c r="F150" s="243" t="s">
        <v>569</v>
      </c>
      <c r="G150" s="244" t="s">
        <v>173</v>
      </c>
      <c r="H150" s="245">
        <v>4</v>
      </c>
      <c r="I150" s="246"/>
      <c r="J150" s="247">
        <f>ROUND(I150*H150,2)</f>
        <v>0</v>
      </c>
      <c r="K150" s="243" t="s">
        <v>1</v>
      </c>
      <c r="L150" s="248"/>
      <c r="M150" s="249" t="s">
        <v>1</v>
      </c>
      <c r="N150" s="250" t="s">
        <v>41</v>
      </c>
      <c r="O150" s="82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AR150" s="239" t="s">
        <v>251</v>
      </c>
      <c r="AT150" s="239" t="s">
        <v>166</v>
      </c>
      <c r="AU150" s="239" t="s">
        <v>86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205</v>
      </c>
      <c r="BM150" s="239" t="s">
        <v>271</v>
      </c>
    </row>
    <row r="151" s="1" customFormat="1" ht="16.5" customHeight="1">
      <c r="B151" s="34"/>
      <c r="C151" s="241" t="s">
        <v>205</v>
      </c>
      <c r="D151" s="241" t="s">
        <v>166</v>
      </c>
      <c r="E151" s="242" t="s">
        <v>570</v>
      </c>
      <c r="F151" s="243" t="s">
        <v>571</v>
      </c>
      <c r="G151" s="244" t="s">
        <v>173</v>
      </c>
      <c r="H151" s="245">
        <v>4</v>
      </c>
      <c r="I151" s="246"/>
      <c r="J151" s="247">
        <f>ROUND(I151*H151,2)</f>
        <v>0</v>
      </c>
      <c r="K151" s="243" t="s">
        <v>1</v>
      </c>
      <c r="L151" s="248"/>
      <c r="M151" s="249" t="s">
        <v>1</v>
      </c>
      <c r="N151" s="250" t="s">
        <v>41</v>
      </c>
      <c r="O151" s="82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AR151" s="239" t="s">
        <v>251</v>
      </c>
      <c r="AT151" s="239" t="s">
        <v>166</v>
      </c>
      <c r="AU151" s="239" t="s">
        <v>86</v>
      </c>
      <c r="AY151" s="13" t="s">
        <v>140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3" t="s">
        <v>86</v>
      </c>
      <c r="BK151" s="240">
        <f>ROUND(I151*H151,2)</f>
        <v>0</v>
      </c>
      <c r="BL151" s="13" t="s">
        <v>205</v>
      </c>
      <c r="BM151" s="239" t="s">
        <v>251</v>
      </c>
    </row>
    <row r="152" s="1" customFormat="1" ht="16.5" customHeight="1">
      <c r="B152" s="34"/>
      <c r="C152" s="241" t="s">
        <v>209</v>
      </c>
      <c r="D152" s="241" t="s">
        <v>166</v>
      </c>
      <c r="E152" s="242" t="s">
        <v>572</v>
      </c>
      <c r="F152" s="243" t="s">
        <v>573</v>
      </c>
      <c r="G152" s="244" t="s">
        <v>173</v>
      </c>
      <c r="H152" s="245">
        <v>4</v>
      </c>
      <c r="I152" s="246"/>
      <c r="J152" s="247">
        <f>ROUND(I152*H152,2)</f>
        <v>0</v>
      </c>
      <c r="K152" s="243" t="s">
        <v>1</v>
      </c>
      <c r="L152" s="248"/>
      <c r="M152" s="249" t="s">
        <v>1</v>
      </c>
      <c r="N152" s="250" t="s">
        <v>41</v>
      </c>
      <c r="O152" s="82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AR152" s="239" t="s">
        <v>251</v>
      </c>
      <c r="AT152" s="239" t="s">
        <v>166</v>
      </c>
      <c r="AU152" s="239" t="s">
        <v>86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205</v>
      </c>
      <c r="BM152" s="239" t="s">
        <v>289</v>
      </c>
    </row>
    <row r="153" s="1" customFormat="1" ht="16.5" customHeight="1">
      <c r="B153" s="34"/>
      <c r="C153" s="241" t="s">
        <v>213</v>
      </c>
      <c r="D153" s="241" t="s">
        <v>166</v>
      </c>
      <c r="E153" s="242" t="s">
        <v>574</v>
      </c>
      <c r="F153" s="243" t="s">
        <v>575</v>
      </c>
      <c r="G153" s="244" t="s">
        <v>173</v>
      </c>
      <c r="H153" s="245">
        <v>4</v>
      </c>
      <c r="I153" s="246"/>
      <c r="J153" s="247">
        <f>ROUND(I153*H153,2)</f>
        <v>0</v>
      </c>
      <c r="K153" s="243" t="s">
        <v>1</v>
      </c>
      <c r="L153" s="248"/>
      <c r="M153" s="249" t="s">
        <v>1</v>
      </c>
      <c r="N153" s="250" t="s">
        <v>41</v>
      </c>
      <c r="O153" s="82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AR153" s="239" t="s">
        <v>251</v>
      </c>
      <c r="AT153" s="239" t="s">
        <v>166</v>
      </c>
      <c r="AU153" s="239" t="s">
        <v>86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205</v>
      </c>
      <c r="BM153" s="239" t="s">
        <v>492</v>
      </c>
    </row>
    <row r="154" s="1" customFormat="1" ht="16.5" customHeight="1">
      <c r="B154" s="34"/>
      <c r="C154" s="241" t="s">
        <v>217</v>
      </c>
      <c r="D154" s="241" t="s">
        <v>166</v>
      </c>
      <c r="E154" s="242" t="s">
        <v>576</v>
      </c>
      <c r="F154" s="243" t="s">
        <v>577</v>
      </c>
      <c r="G154" s="244" t="s">
        <v>173</v>
      </c>
      <c r="H154" s="245">
        <v>4</v>
      </c>
      <c r="I154" s="246"/>
      <c r="J154" s="247">
        <f>ROUND(I154*H154,2)</f>
        <v>0</v>
      </c>
      <c r="K154" s="243" t="s">
        <v>1</v>
      </c>
      <c r="L154" s="248"/>
      <c r="M154" s="249" t="s">
        <v>1</v>
      </c>
      <c r="N154" s="250" t="s">
        <v>41</v>
      </c>
      <c r="O154" s="82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AR154" s="239" t="s">
        <v>251</v>
      </c>
      <c r="AT154" s="239" t="s">
        <v>166</v>
      </c>
      <c r="AU154" s="239" t="s">
        <v>86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205</v>
      </c>
      <c r="BM154" s="239" t="s">
        <v>502</v>
      </c>
    </row>
    <row r="155" s="1" customFormat="1" ht="16.5" customHeight="1">
      <c r="B155" s="34"/>
      <c r="C155" s="241" t="s">
        <v>7</v>
      </c>
      <c r="D155" s="241" t="s">
        <v>166</v>
      </c>
      <c r="E155" s="242" t="s">
        <v>578</v>
      </c>
      <c r="F155" s="243" t="s">
        <v>579</v>
      </c>
      <c r="G155" s="244" t="s">
        <v>173</v>
      </c>
      <c r="H155" s="245">
        <v>4</v>
      </c>
      <c r="I155" s="246"/>
      <c r="J155" s="247">
        <f>ROUND(I155*H155,2)</f>
        <v>0</v>
      </c>
      <c r="K155" s="243" t="s">
        <v>1</v>
      </c>
      <c r="L155" s="248"/>
      <c r="M155" s="249" t="s">
        <v>1</v>
      </c>
      <c r="N155" s="250" t="s">
        <v>41</v>
      </c>
      <c r="O155" s="82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AR155" s="239" t="s">
        <v>251</v>
      </c>
      <c r="AT155" s="239" t="s">
        <v>166</v>
      </c>
      <c r="AU155" s="239" t="s">
        <v>86</v>
      </c>
      <c r="AY155" s="13" t="s">
        <v>140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3" t="s">
        <v>86</v>
      </c>
      <c r="BK155" s="240">
        <f>ROUND(I155*H155,2)</f>
        <v>0</v>
      </c>
      <c r="BL155" s="13" t="s">
        <v>205</v>
      </c>
      <c r="BM155" s="239" t="s">
        <v>510</v>
      </c>
    </row>
    <row r="156" s="1" customFormat="1" ht="16.5" customHeight="1">
      <c r="B156" s="34"/>
      <c r="C156" s="241" t="s">
        <v>230</v>
      </c>
      <c r="D156" s="241" t="s">
        <v>166</v>
      </c>
      <c r="E156" s="242" t="s">
        <v>580</v>
      </c>
      <c r="F156" s="243" t="s">
        <v>581</v>
      </c>
      <c r="G156" s="244" t="s">
        <v>173</v>
      </c>
      <c r="H156" s="245">
        <v>4</v>
      </c>
      <c r="I156" s="246"/>
      <c r="J156" s="247">
        <f>ROUND(I156*H156,2)</f>
        <v>0</v>
      </c>
      <c r="K156" s="243" t="s">
        <v>1</v>
      </c>
      <c r="L156" s="248"/>
      <c r="M156" s="249" t="s">
        <v>1</v>
      </c>
      <c r="N156" s="250" t="s">
        <v>41</v>
      </c>
      <c r="O156" s="82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AR156" s="239" t="s">
        <v>251</v>
      </c>
      <c r="AT156" s="239" t="s">
        <v>166</v>
      </c>
      <c r="AU156" s="239" t="s">
        <v>86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205</v>
      </c>
      <c r="BM156" s="239" t="s">
        <v>516</v>
      </c>
    </row>
    <row r="157" s="1" customFormat="1" ht="36" customHeight="1">
      <c r="B157" s="34"/>
      <c r="C157" s="241" t="s">
        <v>234</v>
      </c>
      <c r="D157" s="241" t="s">
        <v>166</v>
      </c>
      <c r="E157" s="242" t="s">
        <v>582</v>
      </c>
      <c r="F157" s="243" t="s">
        <v>583</v>
      </c>
      <c r="G157" s="244" t="s">
        <v>173</v>
      </c>
      <c r="H157" s="245">
        <v>4</v>
      </c>
      <c r="I157" s="246"/>
      <c r="J157" s="247">
        <f>ROUND(I157*H157,2)</f>
        <v>0</v>
      </c>
      <c r="K157" s="243" t="s">
        <v>1</v>
      </c>
      <c r="L157" s="248"/>
      <c r="M157" s="249" t="s">
        <v>1</v>
      </c>
      <c r="N157" s="250" t="s">
        <v>41</v>
      </c>
      <c r="O157" s="82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AR157" s="239" t="s">
        <v>251</v>
      </c>
      <c r="AT157" s="239" t="s">
        <v>166</v>
      </c>
      <c r="AU157" s="239" t="s">
        <v>86</v>
      </c>
      <c r="AY157" s="13" t="s">
        <v>140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3" t="s">
        <v>86</v>
      </c>
      <c r="BK157" s="240">
        <f>ROUND(I157*H157,2)</f>
        <v>0</v>
      </c>
      <c r="BL157" s="13" t="s">
        <v>205</v>
      </c>
      <c r="BM157" s="239" t="s">
        <v>525</v>
      </c>
    </row>
    <row r="158" s="1" customFormat="1" ht="24" customHeight="1">
      <c r="B158" s="34"/>
      <c r="C158" s="228" t="s">
        <v>238</v>
      </c>
      <c r="D158" s="228" t="s">
        <v>142</v>
      </c>
      <c r="E158" s="229" t="s">
        <v>584</v>
      </c>
      <c r="F158" s="230" t="s">
        <v>585</v>
      </c>
      <c r="G158" s="231" t="s">
        <v>527</v>
      </c>
      <c r="H158" s="256"/>
      <c r="I158" s="233"/>
      <c r="J158" s="234">
        <f>ROUND(I158*H158,2)</f>
        <v>0</v>
      </c>
      <c r="K158" s="230" t="s">
        <v>146</v>
      </c>
      <c r="L158" s="39"/>
      <c r="M158" s="235" t="s">
        <v>1</v>
      </c>
      <c r="N158" s="236" t="s">
        <v>41</v>
      </c>
      <c r="O158" s="82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AR158" s="239" t="s">
        <v>205</v>
      </c>
      <c r="AT158" s="239" t="s">
        <v>142</v>
      </c>
      <c r="AU158" s="239" t="s">
        <v>86</v>
      </c>
      <c r="AY158" s="13" t="s">
        <v>140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3" t="s">
        <v>86</v>
      </c>
      <c r="BK158" s="240">
        <f>ROUND(I158*H158,2)</f>
        <v>0</v>
      </c>
      <c r="BL158" s="13" t="s">
        <v>205</v>
      </c>
      <c r="BM158" s="239" t="s">
        <v>586</v>
      </c>
    </row>
    <row r="159" s="11" customFormat="1" ht="25.92" customHeight="1">
      <c r="B159" s="212"/>
      <c r="C159" s="213"/>
      <c r="D159" s="214" t="s">
        <v>74</v>
      </c>
      <c r="E159" s="215" t="s">
        <v>293</v>
      </c>
      <c r="F159" s="215" t="s">
        <v>587</v>
      </c>
      <c r="G159" s="213"/>
      <c r="H159" s="213"/>
      <c r="I159" s="216"/>
      <c r="J159" s="217">
        <f>BK159</f>
        <v>0</v>
      </c>
      <c r="K159" s="213"/>
      <c r="L159" s="218"/>
      <c r="M159" s="219"/>
      <c r="N159" s="220"/>
      <c r="O159" s="220"/>
      <c r="P159" s="221">
        <f>SUM(P160:P161)</f>
        <v>0</v>
      </c>
      <c r="Q159" s="220"/>
      <c r="R159" s="221">
        <f>SUM(R160:R161)</f>
        <v>0</v>
      </c>
      <c r="S159" s="220"/>
      <c r="T159" s="222">
        <f>SUM(T160:T161)</f>
        <v>0</v>
      </c>
      <c r="AR159" s="223" t="s">
        <v>93</v>
      </c>
      <c r="AT159" s="224" t="s">
        <v>74</v>
      </c>
      <c r="AU159" s="224" t="s">
        <v>75</v>
      </c>
      <c r="AY159" s="223" t="s">
        <v>140</v>
      </c>
      <c r="BK159" s="225">
        <f>SUM(BK160:BK161)</f>
        <v>0</v>
      </c>
    </row>
    <row r="160" s="1" customFormat="1" ht="36" customHeight="1">
      <c r="B160" s="34"/>
      <c r="C160" s="228" t="s">
        <v>244</v>
      </c>
      <c r="D160" s="228" t="s">
        <v>142</v>
      </c>
      <c r="E160" s="229" t="s">
        <v>588</v>
      </c>
      <c r="F160" s="230" t="s">
        <v>589</v>
      </c>
      <c r="G160" s="231" t="s">
        <v>298</v>
      </c>
      <c r="H160" s="232">
        <v>48</v>
      </c>
      <c r="I160" s="233"/>
      <c r="J160" s="234">
        <f>ROUND(I160*H160,2)</f>
        <v>0</v>
      </c>
      <c r="K160" s="230" t="s">
        <v>146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</v>
      </c>
      <c r="R160" s="237">
        <f>Q160*H160</f>
        <v>0</v>
      </c>
      <c r="S160" s="237">
        <v>0</v>
      </c>
      <c r="T160" s="238">
        <f>S160*H160</f>
        <v>0</v>
      </c>
      <c r="AR160" s="239" t="s">
        <v>590</v>
      </c>
      <c r="AT160" s="239" t="s">
        <v>142</v>
      </c>
      <c r="AU160" s="239" t="s">
        <v>79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590</v>
      </c>
      <c r="BM160" s="239" t="s">
        <v>591</v>
      </c>
    </row>
    <row r="161" s="1" customFormat="1" ht="24" customHeight="1">
      <c r="B161" s="34"/>
      <c r="C161" s="228" t="s">
        <v>248</v>
      </c>
      <c r="D161" s="228" t="s">
        <v>142</v>
      </c>
      <c r="E161" s="229" t="s">
        <v>592</v>
      </c>
      <c r="F161" s="230" t="s">
        <v>593</v>
      </c>
      <c r="G161" s="231" t="s">
        <v>298</v>
      </c>
      <c r="H161" s="232">
        <v>48</v>
      </c>
      <c r="I161" s="233"/>
      <c r="J161" s="234">
        <f>ROUND(I161*H161,2)</f>
        <v>0</v>
      </c>
      <c r="K161" s="230" t="s">
        <v>1</v>
      </c>
      <c r="L161" s="39"/>
      <c r="M161" s="251" t="s">
        <v>1</v>
      </c>
      <c r="N161" s="252" t="s">
        <v>41</v>
      </c>
      <c r="O161" s="253"/>
      <c r="P161" s="254">
        <f>O161*H161</f>
        <v>0</v>
      </c>
      <c r="Q161" s="254">
        <v>0</v>
      </c>
      <c r="R161" s="254">
        <f>Q161*H161</f>
        <v>0</v>
      </c>
      <c r="S161" s="254">
        <v>0</v>
      </c>
      <c r="T161" s="255">
        <f>S161*H161</f>
        <v>0</v>
      </c>
      <c r="AR161" s="239" t="s">
        <v>590</v>
      </c>
      <c r="AT161" s="239" t="s">
        <v>142</v>
      </c>
      <c r="AU161" s="239" t="s">
        <v>79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590</v>
      </c>
      <c r="BM161" s="239" t="s">
        <v>594</v>
      </c>
    </row>
    <row r="162" s="1" customFormat="1" ht="6.96" customHeight="1">
      <c r="B162" s="57"/>
      <c r="C162" s="58"/>
      <c r="D162" s="58"/>
      <c r="E162" s="58"/>
      <c r="F162" s="58"/>
      <c r="G162" s="58"/>
      <c r="H162" s="58"/>
      <c r="I162" s="178"/>
      <c r="J162" s="58"/>
      <c r="K162" s="58"/>
      <c r="L162" s="39"/>
    </row>
  </sheetData>
  <sheetProtection sheet="1" autoFilter="0" formatColumns="0" formatRows="0" objects="1" scenarios="1" spinCount="100000" saltValue="pji6flQxG77aoeehweYU4q1wUqiHB+Cv6yClfmIgV9anwSZOJnJ/fiLffC7bbH/9ycokb876INRt1c/OYnXhcA==" hashValue="KFHn+nwedTVJVrJIQp4dablrycSw4o2XHMiYBGYb5+m+fYBY7nzlAlZs4t38hpGxmaFgpSi7MRSALMKphaJj3Q==" algorithmName="SHA-512" password="CC35"/>
  <autoFilter ref="C127:K16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98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595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tr">
        <f>IF('Rekapitulácia stavby'!AN16="","",'Rekapitulácia stavby'!AN16)</f>
        <v/>
      </c>
      <c r="L22" s="39"/>
    </row>
    <row r="23" s="1" customFormat="1" ht="18" customHeight="1">
      <c r="B23" s="39"/>
      <c r="E23" s="132" t="str">
        <f>IF('Rekapitulácia stavby'!E17="","",'Rekapitulácia stavby'!E17)</f>
        <v>Ing. Bujdák Igor</v>
      </c>
      <c r="I23" s="147" t="s">
        <v>26</v>
      </c>
      <c r="J23" s="132" t="str">
        <f>IF('Rekapitulácia stavby'!AN17="","",'Rekapitulácia stavby'!AN17)</f>
        <v/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tr">
        <f>IF('Rekapitulácia stavby'!AN19="","",'Rekapitulácia stavby'!AN19)</f>
        <v/>
      </c>
      <c r="L25" s="39"/>
    </row>
    <row r="26" s="1" customFormat="1" ht="18" customHeight="1">
      <c r="B26" s="39"/>
      <c r="E26" s="132" t="str">
        <f>IF('Rekapitulácia stavby'!E20="","",'Rekapitulácia stavby'!E20)</f>
        <v>HP REA s.r.o.</v>
      </c>
      <c r="I26" s="147" t="s">
        <v>26</v>
      </c>
      <c r="J26" s="132" t="str">
        <f>IF('Rekapitulácia stavby'!AN20="","",'Rekapitulácia stavby'!AN20)</f>
        <v/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ROUND(J121,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ROUND((SUM(BE121:BE202)),  2)</f>
        <v>0</v>
      </c>
      <c r="I35" s="159">
        <v>0.20000000000000001</v>
      </c>
      <c r="J35" s="158">
        <f>ROUND(((SUM(BE121:BE202))*I35),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ROUND((SUM(BF121:BF202)),  2)</f>
        <v>0</v>
      </c>
      <c r="I36" s="159">
        <v>0.20000000000000001</v>
      </c>
      <c r="J36" s="158">
        <f>ROUND(((SUM(BF121:BF202))*I36),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ROUND((SUM(BG121:BG202)),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ROUND((SUM(BH121:BH202)),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ROUND((SUM(BI121:BI202)),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5 - Vzduchotechnika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J121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596</v>
      </c>
      <c r="E99" s="191"/>
      <c r="F99" s="191"/>
      <c r="G99" s="191"/>
      <c r="H99" s="191"/>
      <c r="I99" s="192"/>
      <c r="J99" s="193">
        <f>J122</f>
        <v>0</v>
      </c>
      <c r="K99" s="189"/>
      <c r="L99" s="194"/>
    </row>
    <row r="100" s="1" customFormat="1" ht="21.84" customHeight="1">
      <c r="B100" s="34"/>
      <c r="C100" s="35"/>
      <c r="D100" s="35"/>
      <c r="E100" s="35"/>
      <c r="F100" s="35"/>
      <c r="G100" s="35"/>
      <c r="H100" s="35"/>
      <c r="I100" s="145"/>
      <c r="J100" s="35"/>
      <c r="K100" s="35"/>
      <c r="L100" s="39"/>
    </row>
    <row r="101" s="1" customFormat="1" ht="6.96" customHeight="1">
      <c r="B101" s="57"/>
      <c r="C101" s="58"/>
      <c r="D101" s="58"/>
      <c r="E101" s="58"/>
      <c r="F101" s="58"/>
      <c r="G101" s="58"/>
      <c r="H101" s="58"/>
      <c r="I101" s="178"/>
      <c r="J101" s="58"/>
      <c r="K101" s="58"/>
      <c r="L101" s="39"/>
    </row>
    <row r="105" s="1" customFormat="1" ht="6.96" customHeight="1">
      <c r="B105" s="59"/>
      <c r="C105" s="60"/>
      <c r="D105" s="60"/>
      <c r="E105" s="60"/>
      <c r="F105" s="60"/>
      <c r="G105" s="60"/>
      <c r="H105" s="60"/>
      <c r="I105" s="181"/>
      <c r="J105" s="60"/>
      <c r="K105" s="60"/>
      <c r="L105" s="39"/>
    </row>
    <row r="106" s="1" customFormat="1" ht="24.96" customHeight="1">
      <c r="B106" s="34"/>
      <c r="C106" s="19" t="s">
        <v>126</v>
      </c>
      <c r="D106" s="35"/>
      <c r="E106" s="35"/>
      <c r="F106" s="35"/>
      <c r="G106" s="35"/>
      <c r="H106" s="35"/>
      <c r="I106" s="145"/>
      <c r="J106" s="35"/>
      <c r="K106" s="35"/>
      <c r="L106" s="39"/>
    </row>
    <row r="107" s="1" customFormat="1" ht="6.96" customHeight="1">
      <c r="B107" s="34"/>
      <c r="C107" s="35"/>
      <c r="D107" s="35"/>
      <c r="E107" s="35"/>
      <c r="F107" s="35"/>
      <c r="G107" s="35"/>
      <c r="H107" s="35"/>
      <c r="I107" s="145"/>
      <c r="J107" s="35"/>
      <c r="K107" s="35"/>
      <c r="L107" s="39"/>
    </row>
    <row r="108" s="1" customFormat="1" ht="12" customHeight="1">
      <c r="B108" s="34"/>
      <c r="C108" s="28" t="s">
        <v>15</v>
      </c>
      <c r="D108" s="35"/>
      <c r="E108" s="35"/>
      <c r="F108" s="35"/>
      <c r="G108" s="35"/>
      <c r="H108" s="35"/>
      <c r="I108" s="145"/>
      <c r="J108" s="35"/>
      <c r="K108" s="35"/>
      <c r="L108" s="39"/>
    </row>
    <row r="109" s="1" customFormat="1" ht="16.5" customHeight="1">
      <c r="B109" s="34"/>
      <c r="C109" s="35"/>
      <c r="D109" s="35"/>
      <c r="E109" s="182" t="str">
        <f>E7</f>
        <v>Priemyselná a administratívna budova - rekonštrukcia, Cintorínska 57, Šurany</v>
      </c>
      <c r="F109" s="28"/>
      <c r="G109" s="28"/>
      <c r="H109" s="28"/>
      <c r="I109" s="145"/>
      <c r="J109" s="35"/>
      <c r="K109" s="35"/>
      <c r="L109" s="39"/>
    </row>
    <row r="110" ht="12" customHeight="1">
      <c r="B110" s="17"/>
      <c r="C110" s="28" t="s">
        <v>106</v>
      </c>
      <c r="D110" s="18"/>
      <c r="E110" s="18"/>
      <c r="F110" s="18"/>
      <c r="G110" s="18"/>
      <c r="H110" s="18"/>
      <c r="I110" s="137"/>
      <c r="J110" s="18"/>
      <c r="K110" s="18"/>
      <c r="L110" s="16"/>
    </row>
    <row r="111" s="1" customFormat="1" ht="16.5" customHeight="1">
      <c r="B111" s="34"/>
      <c r="C111" s="35"/>
      <c r="D111" s="35"/>
      <c r="E111" s="182" t="s">
        <v>107</v>
      </c>
      <c r="F111" s="35"/>
      <c r="G111" s="35"/>
      <c r="H111" s="35"/>
      <c r="I111" s="145"/>
      <c r="J111" s="35"/>
      <c r="K111" s="35"/>
      <c r="L111" s="39"/>
    </row>
    <row r="112" s="1" customFormat="1" ht="12" customHeight="1">
      <c r="B112" s="34"/>
      <c r="C112" s="28" t="s">
        <v>108</v>
      </c>
      <c r="D112" s="35"/>
      <c r="E112" s="35"/>
      <c r="F112" s="35"/>
      <c r="G112" s="35"/>
      <c r="H112" s="35"/>
      <c r="I112" s="145"/>
      <c r="J112" s="35"/>
      <c r="K112" s="35"/>
      <c r="L112" s="39"/>
    </row>
    <row r="113" s="1" customFormat="1" ht="16.5" customHeight="1">
      <c r="B113" s="34"/>
      <c r="C113" s="35"/>
      <c r="D113" s="35"/>
      <c r="E113" s="67" t="str">
        <f>E11</f>
        <v>5 - Vzduchotechnika</v>
      </c>
      <c r="F113" s="35"/>
      <c r="G113" s="35"/>
      <c r="H113" s="35"/>
      <c r="I113" s="145"/>
      <c r="J113" s="35"/>
      <c r="K113" s="35"/>
      <c r="L113" s="39"/>
    </row>
    <row r="114" s="1" customFormat="1" ht="6.96" customHeight="1">
      <c r="B114" s="34"/>
      <c r="C114" s="35"/>
      <c r="D114" s="35"/>
      <c r="E114" s="35"/>
      <c r="F114" s="35"/>
      <c r="G114" s="35"/>
      <c r="H114" s="35"/>
      <c r="I114" s="145"/>
      <c r="J114" s="35"/>
      <c r="K114" s="35"/>
      <c r="L114" s="39"/>
    </row>
    <row r="115" s="1" customFormat="1" ht="12" customHeight="1">
      <c r="B115" s="34"/>
      <c r="C115" s="28" t="s">
        <v>19</v>
      </c>
      <c r="D115" s="35"/>
      <c r="E115" s="35"/>
      <c r="F115" s="23" t="str">
        <f>F14</f>
        <v>Šurany</v>
      </c>
      <c r="G115" s="35"/>
      <c r="H115" s="35"/>
      <c r="I115" s="147" t="s">
        <v>21</v>
      </c>
      <c r="J115" s="70" t="str">
        <f>IF(J14="","",J14)</f>
        <v>26. 6. 2019</v>
      </c>
      <c r="K115" s="35"/>
      <c r="L115" s="39"/>
    </row>
    <row r="116" s="1" customFormat="1" ht="6.96" customHeight="1">
      <c r="B116" s="34"/>
      <c r="C116" s="35"/>
      <c r="D116" s="35"/>
      <c r="E116" s="35"/>
      <c r="F116" s="35"/>
      <c r="G116" s="35"/>
      <c r="H116" s="35"/>
      <c r="I116" s="145"/>
      <c r="J116" s="35"/>
      <c r="K116" s="35"/>
      <c r="L116" s="39"/>
    </row>
    <row r="117" s="1" customFormat="1" ht="15.15" customHeight="1">
      <c r="B117" s="34"/>
      <c r="C117" s="28" t="s">
        <v>23</v>
      </c>
      <c r="D117" s="35"/>
      <c r="E117" s="35"/>
      <c r="F117" s="23" t="str">
        <f>E17</f>
        <v>LOKO TRANS SLOVAKIA s.r.o.</v>
      </c>
      <c r="G117" s="35"/>
      <c r="H117" s="35"/>
      <c r="I117" s="147" t="s">
        <v>29</v>
      </c>
      <c r="J117" s="32" t="str">
        <f>E23</f>
        <v>Ing. Bujdák Igor</v>
      </c>
      <c r="K117" s="35"/>
      <c r="L117" s="39"/>
    </row>
    <row r="118" s="1" customFormat="1" ht="15.15" customHeight="1">
      <c r="B118" s="34"/>
      <c r="C118" s="28" t="s">
        <v>27</v>
      </c>
      <c r="D118" s="35"/>
      <c r="E118" s="35"/>
      <c r="F118" s="23" t="str">
        <f>IF(E20="","",E20)</f>
        <v>Vyplň údaj</v>
      </c>
      <c r="G118" s="35"/>
      <c r="H118" s="35"/>
      <c r="I118" s="147" t="s">
        <v>32</v>
      </c>
      <c r="J118" s="32" t="str">
        <f>E26</f>
        <v>HP REA s.r.o.</v>
      </c>
      <c r="K118" s="35"/>
      <c r="L118" s="39"/>
    </row>
    <row r="119" s="1" customFormat="1" ht="10.32" customHeight="1">
      <c r="B119" s="34"/>
      <c r="C119" s="35"/>
      <c r="D119" s="35"/>
      <c r="E119" s="35"/>
      <c r="F119" s="35"/>
      <c r="G119" s="35"/>
      <c r="H119" s="35"/>
      <c r="I119" s="145"/>
      <c r="J119" s="35"/>
      <c r="K119" s="35"/>
      <c r="L119" s="39"/>
    </row>
    <row r="120" s="10" customFormat="1" ht="29.28" customHeight="1">
      <c r="B120" s="201"/>
      <c r="C120" s="202" t="s">
        <v>127</v>
      </c>
      <c r="D120" s="203" t="s">
        <v>60</v>
      </c>
      <c r="E120" s="203" t="s">
        <v>56</v>
      </c>
      <c r="F120" s="203" t="s">
        <v>57</v>
      </c>
      <c r="G120" s="203" t="s">
        <v>128</v>
      </c>
      <c r="H120" s="203" t="s">
        <v>129</v>
      </c>
      <c r="I120" s="204" t="s">
        <v>130</v>
      </c>
      <c r="J120" s="205" t="s">
        <v>112</v>
      </c>
      <c r="K120" s="206" t="s">
        <v>131</v>
      </c>
      <c r="L120" s="207"/>
      <c r="M120" s="91" t="s">
        <v>1</v>
      </c>
      <c r="N120" s="92" t="s">
        <v>39</v>
      </c>
      <c r="O120" s="92" t="s">
        <v>132</v>
      </c>
      <c r="P120" s="92" t="s">
        <v>133</v>
      </c>
      <c r="Q120" s="92" t="s">
        <v>134</v>
      </c>
      <c r="R120" s="92" t="s">
        <v>135</v>
      </c>
      <c r="S120" s="92" t="s">
        <v>136</v>
      </c>
      <c r="T120" s="93" t="s">
        <v>137</v>
      </c>
    </row>
    <row r="121" s="1" customFormat="1" ht="22.8" customHeight="1">
      <c r="B121" s="34"/>
      <c r="C121" s="98" t="s">
        <v>113</v>
      </c>
      <c r="D121" s="35"/>
      <c r="E121" s="35"/>
      <c r="F121" s="35"/>
      <c r="G121" s="35"/>
      <c r="H121" s="35"/>
      <c r="I121" s="145"/>
      <c r="J121" s="208">
        <f>BK121</f>
        <v>0</v>
      </c>
      <c r="K121" s="35"/>
      <c r="L121" s="39"/>
      <c r="M121" s="94"/>
      <c r="N121" s="95"/>
      <c r="O121" s="95"/>
      <c r="P121" s="209">
        <f>P122</f>
        <v>0</v>
      </c>
      <c r="Q121" s="95"/>
      <c r="R121" s="209">
        <f>R122</f>
        <v>0</v>
      </c>
      <c r="S121" s="95"/>
      <c r="T121" s="210">
        <f>T122</f>
        <v>0</v>
      </c>
      <c r="AT121" s="13" t="s">
        <v>74</v>
      </c>
      <c r="AU121" s="13" t="s">
        <v>114</v>
      </c>
      <c r="BK121" s="211">
        <f>BK122</f>
        <v>0</v>
      </c>
    </row>
    <row r="122" s="11" customFormat="1" ht="25.92" customHeight="1">
      <c r="B122" s="212"/>
      <c r="C122" s="213"/>
      <c r="D122" s="214" t="s">
        <v>74</v>
      </c>
      <c r="E122" s="215" t="s">
        <v>597</v>
      </c>
      <c r="F122" s="215" t="s">
        <v>598</v>
      </c>
      <c r="G122" s="213"/>
      <c r="H122" s="213"/>
      <c r="I122" s="216"/>
      <c r="J122" s="217">
        <f>BK122</f>
        <v>0</v>
      </c>
      <c r="K122" s="213"/>
      <c r="L122" s="218"/>
      <c r="M122" s="219"/>
      <c r="N122" s="220"/>
      <c r="O122" s="220"/>
      <c r="P122" s="221">
        <f>SUM(P123:P202)</f>
        <v>0</v>
      </c>
      <c r="Q122" s="220"/>
      <c r="R122" s="221">
        <f>SUM(R123:R202)</f>
        <v>0</v>
      </c>
      <c r="S122" s="220"/>
      <c r="T122" s="222">
        <f>SUM(T123:T202)</f>
        <v>0</v>
      </c>
      <c r="AR122" s="223" t="s">
        <v>79</v>
      </c>
      <c r="AT122" s="224" t="s">
        <v>74</v>
      </c>
      <c r="AU122" s="224" t="s">
        <v>75</v>
      </c>
      <c r="AY122" s="223" t="s">
        <v>140</v>
      </c>
      <c r="BK122" s="225">
        <f>SUM(BK123:BK202)</f>
        <v>0</v>
      </c>
    </row>
    <row r="123" s="1" customFormat="1" ht="24" customHeight="1">
      <c r="B123" s="34"/>
      <c r="C123" s="228" t="s">
        <v>79</v>
      </c>
      <c r="D123" s="228" t="s">
        <v>142</v>
      </c>
      <c r="E123" s="229" t="s">
        <v>599</v>
      </c>
      <c r="F123" s="230" t="s">
        <v>600</v>
      </c>
      <c r="G123" s="231" t="s">
        <v>567</v>
      </c>
      <c r="H123" s="232">
        <v>1</v>
      </c>
      <c r="I123" s="233"/>
      <c r="J123" s="234">
        <f>ROUND(I123*H123,2)</f>
        <v>0</v>
      </c>
      <c r="K123" s="230" t="s">
        <v>1</v>
      </c>
      <c r="L123" s="39"/>
      <c r="M123" s="235" t="s">
        <v>1</v>
      </c>
      <c r="N123" s="236" t="s">
        <v>41</v>
      </c>
      <c r="O123" s="82"/>
      <c r="P123" s="237">
        <f>O123*H123</f>
        <v>0</v>
      </c>
      <c r="Q123" s="237">
        <v>0</v>
      </c>
      <c r="R123" s="237">
        <f>Q123*H123</f>
        <v>0</v>
      </c>
      <c r="S123" s="237">
        <v>0</v>
      </c>
      <c r="T123" s="238">
        <f>S123*H123</f>
        <v>0</v>
      </c>
      <c r="AR123" s="239" t="s">
        <v>93</v>
      </c>
      <c r="AT123" s="239" t="s">
        <v>142</v>
      </c>
      <c r="AU123" s="239" t="s">
        <v>79</v>
      </c>
      <c r="AY123" s="13" t="s">
        <v>140</v>
      </c>
      <c r="BE123" s="240">
        <f>IF(N123="základná",J123,0)</f>
        <v>0</v>
      </c>
      <c r="BF123" s="240">
        <f>IF(N123="znížená",J123,0)</f>
        <v>0</v>
      </c>
      <c r="BG123" s="240">
        <f>IF(N123="zákl. prenesená",J123,0)</f>
        <v>0</v>
      </c>
      <c r="BH123" s="240">
        <f>IF(N123="zníž. prenesená",J123,0)</f>
        <v>0</v>
      </c>
      <c r="BI123" s="240">
        <f>IF(N123="nulová",J123,0)</f>
        <v>0</v>
      </c>
      <c r="BJ123" s="13" t="s">
        <v>86</v>
      </c>
      <c r="BK123" s="240">
        <f>ROUND(I123*H123,2)</f>
        <v>0</v>
      </c>
      <c r="BL123" s="13" t="s">
        <v>93</v>
      </c>
      <c r="BM123" s="239" t="s">
        <v>86</v>
      </c>
    </row>
    <row r="124" s="1" customFormat="1" ht="16.5" customHeight="1">
      <c r="B124" s="34"/>
      <c r="C124" s="228" t="s">
        <v>86</v>
      </c>
      <c r="D124" s="228" t="s">
        <v>142</v>
      </c>
      <c r="E124" s="229" t="s">
        <v>601</v>
      </c>
      <c r="F124" s="230" t="s">
        <v>602</v>
      </c>
      <c r="G124" s="231" t="s">
        <v>567</v>
      </c>
      <c r="H124" s="232">
        <v>1</v>
      </c>
      <c r="I124" s="233"/>
      <c r="J124" s="234">
        <f>ROUND(I124*H124,2)</f>
        <v>0</v>
      </c>
      <c r="K124" s="230" t="s">
        <v>1</v>
      </c>
      <c r="L124" s="39"/>
      <c r="M124" s="235" t="s">
        <v>1</v>
      </c>
      <c r="N124" s="236" t="s">
        <v>41</v>
      </c>
      <c r="O124" s="82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AR124" s="239" t="s">
        <v>93</v>
      </c>
      <c r="AT124" s="239" t="s">
        <v>142</v>
      </c>
      <c r="AU124" s="239" t="s">
        <v>79</v>
      </c>
      <c r="AY124" s="13" t="s">
        <v>140</v>
      </c>
      <c r="BE124" s="240">
        <f>IF(N124="základná",J124,0)</f>
        <v>0</v>
      </c>
      <c r="BF124" s="240">
        <f>IF(N124="znížená",J124,0)</f>
        <v>0</v>
      </c>
      <c r="BG124" s="240">
        <f>IF(N124="zákl. prenesená",J124,0)</f>
        <v>0</v>
      </c>
      <c r="BH124" s="240">
        <f>IF(N124="zníž. prenesená",J124,0)</f>
        <v>0</v>
      </c>
      <c r="BI124" s="240">
        <f>IF(N124="nulová",J124,0)</f>
        <v>0</v>
      </c>
      <c r="BJ124" s="13" t="s">
        <v>86</v>
      </c>
      <c r="BK124" s="240">
        <f>ROUND(I124*H124,2)</f>
        <v>0</v>
      </c>
      <c r="BL124" s="13" t="s">
        <v>93</v>
      </c>
      <c r="BM124" s="239" t="s">
        <v>93</v>
      </c>
    </row>
    <row r="125" s="1" customFormat="1" ht="16.5" customHeight="1">
      <c r="B125" s="34"/>
      <c r="C125" s="228" t="s">
        <v>90</v>
      </c>
      <c r="D125" s="228" t="s">
        <v>142</v>
      </c>
      <c r="E125" s="229" t="s">
        <v>603</v>
      </c>
      <c r="F125" s="230" t="s">
        <v>604</v>
      </c>
      <c r="G125" s="231" t="s">
        <v>173</v>
      </c>
      <c r="H125" s="232">
        <v>3</v>
      </c>
      <c r="I125" s="233"/>
      <c r="J125" s="234">
        <f>ROUND(I125*H125,2)</f>
        <v>0</v>
      </c>
      <c r="K125" s="230" t="s">
        <v>1</v>
      </c>
      <c r="L125" s="39"/>
      <c r="M125" s="235" t="s">
        <v>1</v>
      </c>
      <c r="N125" s="236" t="s">
        <v>41</v>
      </c>
      <c r="O125" s="82"/>
      <c r="P125" s="237">
        <f>O125*H125</f>
        <v>0</v>
      </c>
      <c r="Q125" s="237">
        <v>0</v>
      </c>
      <c r="R125" s="237">
        <f>Q125*H125</f>
        <v>0</v>
      </c>
      <c r="S125" s="237">
        <v>0</v>
      </c>
      <c r="T125" s="238">
        <f>S125*H125</f>
        <v>0</v>
      </c>
      <c r="AR125" s="239" t="s">
        <v>93</v>
      </c>
      <c r="AT125" s="239" t="s">
        <v>142</v>
      </c>
      <c r="AU125" s="239" t="s">
        <v>79</v>
      </c>
      <c r="AY125" s="13" t="s">
        <v>140</v>
      </c>
      <c r="BE125" s="240">
        <f>IF(N125="základná",J125,0)</f>
        <v>0</v>
      </c>
      <c r="BF125" s="240">
        <f>IF(N125="znížená",J125,0)</f>
        <v>0</v>
      </c>
      <c r="BG125" s="240">
        <f>IF(N125="zákl. prenesená",J125,0)</f>
        <v>0</v>
      </c>
      <c r="BH125" s="240">
        <f>IF(N125="zníž. prenesená",J125,0)</f>
        <v>0</v>
      </c>
      <c r="BI125" s="240">
        <f>IF(N125="nulová",J125,0)</f>
        <v>0</v>
      </c>
      <c r="BJ125" s="13" t="s">
        <v>86</v>
      </c>
      <c r="BK125" s="240">
        <f>ROUND(I125*H125,2)</f>
        <v>0</v>
      </c>
      <c r="BL125" s="13" t="s">
        <v>93</v>
      </c>
      <c r="BM125" s="239" t="s">
        <v>99</v>
      </c>
    </row>
    <row r="126" s="1" customFormat="1" ht="16.5" customHeight="1">
      <c r="B126" s="34"/>
      <c r="C126" s="228" t="s">
        <v>93</v>
      </c>
      <c r="D126" s="228" t="s">
        <v>142</v>
      </c>
      <c r="E126" s="229" t="s">
        <v>605</v>
      </c>
      <c r="F126" s="230" t="s">
        <v>606</v>
      </c>
      <c r="G126" s="231" t="s">
        <v>173</v>
      </c>
      <c r="H126" s="232">
        <v>3</v>
      </c>
      <c r="I126" s="233"/>
      <c r="J126" s="234">
        <f>ROUND(I126*H126,2)</f>
        <v>0</v>
      </c>
      <c r="K126" s="230" t="s">
        <v>1</v>
      </c>
      <c r="L126" s="39"/>
      <c r="M126" s="235" t="s">
        <v>1</v>
      </c>
      <c r="N126" s="236" t="s">
        <v>41</v>
      </c>
      <c r="O126" s="82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AR126" s="239" t="s">
        <v>93</v>
      </c>
      <c r="AT126" s="239" t="s">
        <v>142</v>
      </c>
      <c r="AU126" s="239" t="s">
        <v>79</v>
      </c>
      <c r="AY126" s="13" t="s">
        <v>140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3" t="s">
        <v>86</v>
      </c>
      <c r="BK126" s="240">
        <f>ROUND(I126*H126,2)</f>
        <v>0</v>
      </c>
      <c r="BL126" s="13" t="s">
        <v>93</v>
      </c>
      <c r="BM126" s="239" t="s">
        <v>169</v>
      </c>
    </row>
    <row r="127" s="1" customFormat="1" ht="16.5" customHeight="1">
      <c r="B127" s="34"/>
      <c r="C127" s="228" t="s">
        <v>96</v>
      </c>
      <c r="D127" s="228" t="s">
        <v>142</v>
      </c>
      <c r="E127" s="229" t="s">
        <v>607</v>
      </c>
      <c r="F127" s="230" t="s">
        <v>608</v>
      </c>
      <c r="G127" s="231" t="s">
        <v>173</v>
      </c>
      <c r="H127" s="232">
        <v>2</v>
      </c>
      <c r="I127" s="233"/>
      <c r="J127" s="234">
        <f>ROUND(I127*H127,2)</f>
        <v>0</v>
      </c>
      <c r="K127" s="230" t="s">
        <v>1</v>
      </c>
      <c r="L127" s="39"/>
      <c r="M127" s="235" t="s">
        <v>1</v>
      </c>
      <c r="N127" s="236" t="s">
        <v>41</v>
      </c>
      <c r="O127" s="82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AR127" s="239" t="s">
        <v>93</v>
      </c>
      <c r="AT127" s="239" t="s">
        <v>142</v>
      </c>
      <c r="AU127" s="239" t="s">
        <v>79</v>
      </c>
      <c r="AY127" s="13" t="s">
        <v>140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3" t="s">
        <v>86</v>
      </c>
      <c r="BK127" s="240">
        <f>ROUND(I127*H127,2)</f>
        <v>0</v>
      </c>
      <c r="BL127" s="13" t="s">
        <v>93</v>
      </c>
      <c r="BM127" s="239" t="s">
        <v>180</v>
      </c>
    </row>
    <row r="128" s="1" customFormat="1" ht="16.5" customHeight="1">
      <c r="B128" s="34"/>
      <c r="C128" s="228" t="s">
        <v>99</v>
      </c>
      <c r="D128" s="228" t="s">
        <v>142</v>
      </c>
      <c r="E128" s="229" t="s">
        <v>609</v>
      </c>
      <c r="F128" s="230" t="s">
        <v>610</v>
      </c>
      <c r="G128" s="231" t="s">
        <v>173</v>
      </c>
      <c r="H128" s="232">
        <v>2</v>
      </c>
      <c r="I128" s="233"/>
      <c r="J128" s="234">
        <f>ROUND(I128*H128,2)</f>
        <v>0</v>
      </c>
      <c r="K128" s="230" t="s">
        <v>1</v>
      </c>
      <c r="L128" s="39"/>
      <c r="M128" s="235" t="s">
        <v>1</v>
      </c>
      <c r="N128" s="236" t="s">
        <v>41</v>
      </c>
      <c r="O128" s="82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AR128" s="239" t="s">
        <v>93</v>
      </c>
      <c r="AT128" s="239" t="s">
        <v>142</v>
      </c>
      <c r="AU128" s="239" t="s">
        <v>79</v>
      </c>
      <c r="AY128" s="13" t="s">
        <v>140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3" t="s">
        <v>86</v>
      </c>
      <c r="BK128" s="240">
        <f>ROUND(I128*H128,2)</f>
        <v>0</v>
      </c>
      <c r="BL128" s="13" t="s">
        <v>93</v>
      </c>
      <c r="BM128" s="239" t="s">
        <v>188</v>
      </c>
    </row>
    <row r="129" s="1" customFormat="1" ht="16.5" customHeight="1">
      <c r="B129" s="34"/>
      <c r="C129" s="228" t="s">
        <v>102</v>
      </c>
      <c r="D129" s="228" t="s">
        <v>142</v>
      </c>
      <c r="E129" s="229" t="s">
        <v>611</v>
      </c>
      <c r="F129" s="230" t="s">
        <v>612</v>
      </c>
      <c r="G129" s="231" t="s">
        <v>173</v>
      </c>
      <c r="H129" s="232">
        <v>3</v>
      </c>
      <c r="I129" s="233"/>
      <c r="J129" s="234">
        <f>ROUND(I129*H129,2)</f>
        <v>0</v>
      </c>
      <c r="K129" s="230" t="s">
        <v>1</v>
      </c>
      <c r="L129" s="39"/>
      <c r="M129" s="235" t="s">
        <v>1</v>
      </c>
      <c r="N129" s="236" t="s">
        <v>41</v>
      </c>
      <c r="O129" s="82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AR129" s="239" t="s">
        <v>93</v>
      </c>
      <c r="AT129" s="239" t="s">
        <v>142</v>
      </c>
      <c r="AU129" s="239" t="s">
        <v>79</v>
      </c>
      <c r="AY129" s="13" t="s">
        <v>140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3" t="s">
        <v>86</v>
      </c>
      <c r="BK129" s="240">
        <f>ROUND(I129*H129,2)</f>
        <v>0</v>
      </c>
      <c r="BL129" s="13" t="s">
        <v>93</v>
      </c>
      <c r="BM129" s="239" t="s">
        <v>196</v>
      </c>
    </row>
    <row r="130" s="1" customFormat="1" ht="24" customHeight="1">
      <c r="B130" s="34"/>
      <c r="C130" s="228" t="s">
        <v>169</v>
      </c>
      <c r="D130" s="228" t="s">
        <v>142</v>
      </c>
      <c r="E130" s="229" t="s">
        <v>613</v>
      </c>
      <c r="F130" s="230" t="s">
        <v>614</v>
      </c>
      <c r="G130" s="231" t="s">
        <v>173</v>
      </c>
      <c r="H130" s="232">
        <v>3</v>
      </c>
      <c r="I130" s="233"/>
      <c r="J130" s="234">
        <f>ROUND(I130*H130,2)</f>
        <v>0</v>
      </c>
      <c r="K130" s="230" t="s">
        <v>1</v>
      </c>
      <c r="L130" s="39"/>
      <c r="M130" s="235" t="s">
        <v>1</v>
      </c>
      <c r="N130" s="236" t="s">
        <v>41</v>
      </c>
      <c r="O130" s="82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AR130" s="239" t="s">
        <v>93</v>
      </c>
      <c r="AT130" s="239" t="s">
        <v>142</v>
      </c>
      <c r="AU130" s="239" t="s">
        <v>79</v>
      </c>
      <c r="AY130" s="13" t="s">
        <v>140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3" t="s">
        <v>86</v>
      </c>
      <c r="BK130" s="240">
        <f>ROUND(I130*H130,2)</f>
        <v>0</v>
      </c>
      <c r="BL130" s="13" t="s">
        <v>93</v>
      </c>
      <c r="BM130" s="239" t="s">
        <v>205</v>
      </c>
    </row>
    <row r="131" s="1" customFormat="1" ht="16.5" customHeight="1">
      <c r="B131" s="34"/>
      <c r="C131" s="228" t="s">
        <v>175</v>
      </c>
      <c r="D131" s="228" t="s">
        <v>142</v>
      </c>
      <c r="E131" s="229" t="s">
        <v>615</v>
      </c>
      <c r="F131" s="230" t="s">
        <v>616</v>
      </c>
      <c r="G131" s="231" t="s">
        <v>173</v>
      </c>
      <c r="H131" s="232">
        <v>2</v>
      </c>
      <c r="I131" s="233"/>
      <c r="J131" s="234">
        <f>ROUND(I131*H131,2)</f>
        <v>0</v>
      </c>
      <c r="K131" s="230" t="s">
        <v>1</v>
      </c>
      <c r="L131" s="39"/>
      <c r="M131" s="235" t="s">
        <v>1</v>
      </c>
      <c r="N131" s="236" t="s">
        <v>41</v>
      </c>
      <c r="O131" s="82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AR131" s="239" t="s">
        <v>93</v>
      </c>
      <c r="AT131" s="239" t="s">
        <v>142</v>
      </c>
      <c r="AU131" s="239" t="s">
        <v>79</v>
      </c>
      <c r="AY131" s="13" t="s">
        <v>140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3" t="s">
        <v>86</v>
      </c>
      <c r="BK131" s="240">
        <f>ROUND(I131*H131,2)</f>
        <v>0</v>
      </c>
      <c r="BL131" s="13" t="s">
        <v>93</v>
      </c>
      <c r="BM131" s="239" t="s">
        <v>213</v>
      </c>
    </row>
    <row r="132" s="1" customFormat="1" ht="16.5" customHeight="1">
      <c r="B132" s="34"/>
      <c r="C132" s="228" t="s">
        <v>180</v>
      </c>
      <c r="D132" s="228" t="s">
        <v>142</v>
      </c>
      <c r="E132" s="229" t="s">
        <v>617</v>
      </c>
      <c r="F132" s="230" t="s">
        <v>618</v>
      </c>
      <c r="G132" s="231" t="s">
        <v>173</v>
      </c>
      <c r="H132" s="232">
        <v>2</v>
      </c>
      <c r="I132" s="233"/>
      <c r="J132" s="234">
        <f>ROUND(I132*H132,2)</f>
        <v>0</v>
      </c>
      <c r="K132" s="230" t="s">
        <v>1</v>
      </c>
      <c r="L132" s="39"/>
      <c r="M132" s="235" t="s">
        <v>1</v>
      </c>
      <c r="N132" s="236" t="s">
        <v>41</v>
      </c>
      <c r="O132" s="82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AR132" s="239" t="s">
        <v>93</v>
      </c>
      <c r="AT132" s="239" t="s">
        <v>142</v>
      </c>
      <c r="AU132" s="239" t="s">
        <v>79</v>
      </c>
      <c r="AY132" s="13" t="s">
        <v>140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3" t="s">
        <v>86</v>
      </c>
      <c r="BK132" s="240">
        <f>ROUND(I132*H132,2)</f>
        <v>0</v>
      </c>
      <c r="BL132" s="13" t="s">
        <v>93</v>
      </c>
      <c r="BM132" s="239" t="s">
        <v>7</v>
      </c>
    </row>
    <row r="133" s="1" customFormat="1" ht="16.5" customHeight="1">
      <c r="B133" s="34"/>
      <c r="C133" s="228" t="s">
        <v>184</v>
      </c>
      <c r="D133" s="228" t="s">
        <v>142</v>
      </c>
      <c r="E133" s="229" t="s">
        <v>619</v>
      </c>
      <c r="F133" s="230" t="s">
        <v>620</v>
      </c>
      <c r="G133" s="231" t="s">
        <v>173</v>
      </c>
      <c r="H133" s="232">
        <v>2</v>
      </c>
      <c r="I133" s="233"/>
      <c r="J133" s="234">
        <f>ROUND(I133*H133,2)</f>
        <v>0</v>
      </c>
      <c r="K133" s="230" t="s">
        <v>1</v>
      </c>
      <c r="L133" s="39"/>
      <c r="M133" s="235" t="s">
        <v>1</v>
      </c>
      <c r="N133" s="236" t="s">
        <v>41</v>
      </c>
      <c r="O133" s="82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AR133" s="239" t="s">
        <v>93</v>
      </c>
      <c r="AT133" s="239" t="s">
        <v>142</v>
      </c>
      <c r="AU133" s="239" t="s">
        <v>79</v>
      </c>
      <c r="AY133" s="13" t="s">
        <v>140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3" t="s">
        <v>86</v>
      </c>
      <c r="BK133" s="240">
        <f>ROUND(I133*H133,2)</f>
        <v>0</v>
      </c>
      <c r="BL133" s="13" t="s">
        <v>93</v>
      </c>
      <c r="BM133" s="239" t="s">
        <v>234</v>
      </c>
    </row>
    <row r="134" s="1" customFormat="1" ht="16.5" customHeight="1">
      <c r="B134" s="34"/>
      <c r="C134" s="228" t="s">
        <v>188</v>
      </c>
      <c r="D134" s="228" t="s">
        <v>142</v>
      </c>
      <c r="E134" s="229" t="s">
        <v>621</v>
      </c>
      <c r="F134" s="230" t="s">
        <v>622</v>
      </c>
      <c r="G134" s="231" t="s">
        <v>173</v>
      </c>
      <c r="H134" s="232">
        <v>2</v>
      </c>
      <c r="I134" s="233"/>
      <c r="J134" s="234">
        <f>ROUND(I134*H134,2)</f>
        <v>0</v>
      </c>
      <c r="K134" s="230" t="s">
        <v>1</v>
      </c>
      <c r="L134" s="39"/>
      <c r="M134" s="235" t="s">
        <v>1</v>
      </c>
      <c r="N134" s="236" t="s">
        <v>41</v>
      </c>
      <c r="O134" s="82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AR134" s="239" t="s">
        <v>93</v>
      </c>
      <c r="AT134" s="239" t="s">
        <v>142</v>
      </c>
      <c r="AU134" s="239" t="s">
        <v>79</v>
      </c>
      <c r="AY134" s="13" t="s">
        <v>140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3" t="s">
        <v>86</v>
      </c>
      <c r="BK134" s="240">
        <f>ROUND(I134*H134,2)</f>
        <v>0</v>
      </c>
      <c r="BL134" s="13" t="s">
        <v>93</v>
      </c>
      <c r="BM134" s="239" t="s">
        <v>244</v>
      </c>
    </row>
    <row r="135" s="1" customFormat="1" ht="16.5" customHeight="1">
      <c r="B135" s="34"/>
      <c r="C135" s="228" t="s">
        <v>192</v>
      </c>
      <c r="D135" s="228" t="s">
        <v>142</v>
      </c>
      <c r="E135" s="229" t="s">
        <v>623</v>
      </c>
      <c r="F135" s="230" t="s">
        <v>624</v>
      </c>
      <c r="G135" s="231" t="s">
        <v>173</v>
      </c>
      <c r="H135" s="232">
        <v>2</v>
      </c>
      <c r="I135" s="233"/>
      <c r="J135" s="234">
        <f>ROUND(I135*H135,2)</f>
        <v>0</v>
      </c>
      <c r="K135" s="230" t="s">
        <v>1</v>
      </c>
      <c r="L135" s="39"/>
      <c r="M135" s="235" t="s">
        <v>1</v>
      </c>
      <c r="N135" s="236" t="s">
        <v>41</v>
      </c>
      <c r="O135" s="82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AR135" s="239" t="s">
        <v>93</v>
      </c>
      <c r="AT135" s="239" t="s">
        <v>142</v>
      </c>
      <c r="AU135" s="239" t="s">
        <v>79</v>
      </c>
      <c r="AY135" s="13" t="s">
        <v>140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3" t="s">
        <v>86</v>
      </c>
      <c r="BK135" s="240">
        <f>ROUND(I135*H135,2)</f>
        <v>0</v>
      </c>
      <c r="BL135" s="13" t="s">
        <v>93</v>
      </c>
      <c r="BM135" s="239" t="s">
        <v>253</v>
      </c>
    </row>
    <row r="136" s="1" customFormat="1" ht="16.5" customHeight="1">
      <c r="B136" s="34"/>
      <c r="C136" s="228" t="s">
        <v>196</v>
      </c>
      <c r="D136" s="228" t="s">
        <v>142</v>
      </c>
      <c r="E136" s="229" t="s">
        <v>625</v>
      </c>
      <c r="F136" s="230" t="s">
        <v>626</v>
      </c>
      <c r="G136" s="231" t="s">
        <v>173</v>
      </c>
      <c r="H136" s="232">
        <v>2</v>
      </c>
      <c r="I136" s="233"/>
      <c r="J136" s="234">
        <f>ROUND(I136*H136,2)</f>
        <v>0</v>
      </c>
      <c r="K136" s="230" t="s">
        <v>1</v>
      </c>
      <c r="L136" s="39"/>
      <c r="M136" s="235" t="s">
        <v>1</v>
      </c>
      <c r="N136" s="236" t="s">
        <v>41</v>
      </c>
      <c r="O136" s="82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AR136" s="239" t="s">
        <v>93</v>
      </c>
      <c r="AT136" s="239" t="s">
        <v>142</v>
      </c>
      <c r="AU136" s="239" t="s">
        <v>79</v>
      </c>
      <c r="AY136" s="13" t="s">
        <v>140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3" t="s">
        <v>86</v>
      </c>
      <c r="BK136" s="240">
        <f>ROUND(I136*H136,2)</f>
        <v>0</v>
      </c>
      <c r="BL136" s="13" t="s">
        <v>93</v>
      </c>
      <c r="BM136" s="239" t="s">
        <v>261</v>
      </c>
    </row>
    <row r="137" s="1" customFormat="1" ht="16.5" customHeight="1">
      <c r="B137" s="34"/>
      <c r="C137" s="228" t="s">
        <v>200</v>
      </c>
      <c r="D137" s="228" t="s">
        <v>142</v>
      </c>
      <c r="E137" s="229" t="s">
        <v>627</v>
      </c>
      <c r="F137" s="230" t="s">
        <v>628</v>
      </c>
      <c r="G137" s="231" t="s">
        <v>173</v>
      </c>
      <c r="H137" s="232">
        <v>2</v>
      </c>
      <c r="I137" s="233"/>
      <c r="J137" s="234">
        <f>ROUND(I137*H137,2)</f>
        <v>0</v>
      </c>
      <c r="K137" s="230" t="s">
        <v>1</v>
      </c>
      <c r="L137" s="39"/>
      <c r="M137" s="235" t="s">
        <v>1</v>
      </c>
      <c r="N137" s="236" t="s">
        <v>41</v>
      </c>
      <c r="O137" s="82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AR137" s="239" t="s">
        <v>93</v>
      </c>
      <c r="AT137" s="239" t="s">
        <v>142</v>
      </c>
      <c r="AU137" s="239" t="s">
        <v>79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93</v>
      </c>
      <c r="BM137" s="239" t="s">
        <v>271</v>
      </c>
    </row>
    <row r="138" s="1" customFormat="1" ht="16.5" customHeight="1">
      <c r="B138" s="34"/>
      <c r="C138" s="228" t="s">
        <v>205</v>
      </c>
      <c r="D138" s="228" t="s">
        <v>142</v>
      </c>
      <c r="E138" s="229" t="s">
        <v>629</v>
      </c>
      <c r="F138" s="230" t="s">
        <v>630</v>
      </c>
      <c r="G138" s="231" t="s">
        <v>173</v>
      </c>
      <c r="H138" s="232">
        <v>2</v>
      </c>
      <c r="I138" s="233"/>
      <c r="J138" s="234">
        <f>ROUND(I138*H138,2)</f>
        <v>0</v>
      </c>
      <c r="K138" s="230" t="s">
        <v>1</v>
      </c>
      <c r="L138" s="39"/>
      <c r="M138" s="235" t="s">
        <v>1</v>
      </c>
      <c r="N138" s="236" t="s">
        <v>41</v>
      </c>
      <c r="O138" s="82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AR138" s="239" t="s">
        <v>93</v>
      </c>
      <c r="AT138" s="239" t="s">
        <v>142</v>
      </c>
      <c r="AU138" s="239" t="s">
        <v>79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93</v>
      </c>
      <c r="BM138" s="239" t="s">
        <v>251</v>
      </c>
    </row>
    <row r="139" s="1" customFormat="1" ht="24" customHeight="1">
      <c r="B139" s="34"/>
      <c r="C139" s="228" t="s">
        <v>209</v>
      </c>
      <c r="D139" s="228" t="s">
        <v>142</v>
      </c>
      <c r="E139" s="229" t="s">
        <v>631</v>
      </c>
      <c r="F139" s="230" t="s">
        <v>632</v>
      </c>
      <c r="G139" s="231" t="s">
        <v>173</v>
      </c>
      <c r="H139" s="232">
        <v>4</v>
      </c>
      <c r="I139" s="233"/>
      <c r="J139" s="234">
        <f>ROUND(I139*H139,2)</f>
        <v>0</v>
      </c>
      <c r="K139" s="230" t="s">
        <v>1</v>
      </c>
      <c r="L139" s="39"/>
      <c r="M139" s="235" t="s">
        <v>1</v>
      </c>
      <c r="N139" s="236" t="s">
        <v>41</v>
      </c>
      <c r="O139" s="82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AR139" s="239" t="s">
        <v>93</v>
      </c>
      <c r="AT139" s="239" t="s">
        <v>142</v>
      </c>
      <c r="AU139" s="239" t="s">
        <v>79</v>
      </c>
      <c r="AY139" s="13" t="s">
        <v>140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3" t="s">
        <v>86</v>
      </c>
      <c r="BK139" s="240">
        <f>ROUND(I139*H139,2)</f>
        <v>0</v>
      </c>
      <c r="BL139" s="13" t="s">
        <v>93</v>
      </c>
      <c r="BM139" s="239" t="s">
        <v>289</v>
      </c>
    </row>
    <row r="140" s="1" customFormat="1" ht="24" customHeight="1">
      <c r="B140" s="34"/>
      <c r="C140" s="228" t="s">
        <v>213</v>
      </c>
      <c r="D140" s="228" t="s">
        <v>142</v>
      </c>
      <c r="E140" s="229" t="s">
        <v>633</v>
      </c>
      <c r="F140" s="230" t="s">
        <v>634</v>
      </c>
      <c r="G140" s="231" t="s">
        <v>173</v>
      </c>
      <c r="H140" s="232">
        <v>4</v>
      </c>
      <c r="I140" s="233"/>
      <c r="J140" s="234">
        <f>ROUND(I140*H140,2)</f>
        <v>0</v>
      </c>
      <c r="K140" s="230" t="s">
        <v>1</v>
      </c>
      <c r="L140" s="39"/>
      <c r="M140" s="235" t="s">
        <v>1</v>
      </c>
      <c r="N140" s="236" t="s">
        <v>41</v>
      </c>
      <c r="O140" s="82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AR140" s="239" t="s">
        <v>93</v>
      </c>
      <c r="AT140" s="239" t="s">
        <v>142</v>
      </c>
      <c r="AU140" s="239" t="s">
        <v>79</v>
      </c>
      <c r="AY140" s="13" t="s">
        <v>140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3" t="s">
        <v>86</v>
      </c>
      <c r="BK140" s="240">
        <f>ROUND(I140*H140,2)</f>
        <v>0</v>
      </c>
      <c r="BL140" s="13" t="s">
        <v>93</v>
      </c>
      <c r="BM140" s="239" t="s">
        <v>492</v>
      </c>
    </row>
    <row r="141" s="1" customFormat="1" ht="16.5" customHeight="1">
      <c r="B141" s="34"/>
      <c r="C141" s="228" t="s">
        <v>217</v>
      </c>
      <c r="D141" s="228" t="s">
        <v>142</v>
      </c>
      <c r="E141" s="229" t="s">
        <v>635</v>
      </c>
      <c r="F141" s="230" t="s">
        <v>636</v>
      </c>
      <c r="G141" s="231" t="s">
        <v>155</v>
      </c>
      <c r="H141" s="232">
        <v>12</v>
      </c>
      <c r="I141" s="233"/>
      <c r="J141" s="234">
        <f>ROUND(I141*H141,2)</f>
        <v>0</v>
      </c>
      <c r="K141" s="230" t="s">
        <v>1</v>
      </c>
      <c r="L141" s="39"/>
      <c r="M141" s="235" t="s">
        <v>1</v>
      </c>
      <c r="N141" s="236" t="s">
        <v>41</v>
      </c>
      <c r="O141" s="82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AR141" s="239" t="s">
        <v>93</v>
      </c>
      <c r="AT141" s="239" t="s">
        <v>142</v>
      </c>
      <c r="AU141" s="239" t="s">
        <v>79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93</v>
      </c>
      <c r="BM141" s="239" t="s">
        <v>502</v>
      </c>
    </row>
    <row r="142" s="1" customFormat="1" ht="16.5" customHeight="1">
      <c r="B142" s="34"/>
      <c r="C142" s="228" t="s">
        <v>7</v>
      </c>
      <c r="D142" s="228" t="s">
        <v>142</v>
      </c>
      <c r="E142" s="229" t="s">
        <v>637</v>
      </c>
      <c r="F142" s="230" t="s">
        <v>638</v>
      </c>
      <c r="G142" s="231" t="s">
        <v>155</v>
      </c>
      <c r="H142" s="232">
        <v>12</v>
      </c>
      <c r="I142" s="233"/>
      <c r="J142" s="234">
        <f>ROUND(I142*H142,2)</f>
        <v>0</v>
      </c>
      <c r="K142" s="230" t="s">
        <v>1</v>
      </c>
      <c r="L142" s="39"/>
      <c r="M142" s="235" t="s">
        <v>1</v>
      </c>
      <c r="N142" s="236" t="s">
        <v>41</v>
      </c>
      <c r="O142" s="82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AR142" s="239" t="s">
        <v>93</v>
      </c>
      <c r="AT142" s="239" t="s">
        <v>142</v>
      </c>
      <c r="AU142" s="239" t="s">
        <v>79</v>
      </c>
      <c r="AY142" s="13" t="s">
        <v>140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3" t="s">
        <v>86</v>
      </c>
      <c r="BK142" s="240">
        <f>ROUND(I142*H142,2)</f>
        <v>0</v>
      </c>
      <c r="BL142" s="13" t="s">
        <v>93</v>
      </c>
      <c r="BM142" s="239" t="s">
        <v>510</v>
      </c>
    </row>
    <row r="143" s="1" customFormat="1" ht="16.5" customHeight="1">
      <c r="B143" s="34"/>
      <c r="C143" s="228" t="s">
        <v>230</v>
      </c>
      <c r="D143" s="228" t="s">
        <v>142</v>
      </c>
      <c r="E143" s="229" t="s">
        <v>639</v>
      </c>
      <c r="F143" s="230" t="s">
        <v>640</v>
      </c>
      <c r="G143" s="231" t="s">
        <v>173</v>
      </c>
      <c r="H143" s="232">
        <v>3</v>
      </c>
      <c r="I143" s="233"/>
      <c r="J143" s="234">
        <f>ROUND(I143*H143,2)</f>
        <v>0</v>
      </c>
      <c r="K143" s="230" t="s">
        <v>1</v>
      </c>
      <c r="L143" s="39"/>
      <c r="M143" s="235" t="s">
        <v>1</v>
      </c>
      <c r="N143" s="236" t="s">
        <v>41</v>
      </c>
      <c r="O143" s="82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AR143" s="239" t="s">
        <v>93</v>
      </c>
      <c r="AT143" s="239" t="s">
        <v>142</v>
      </c>
      <c r="AU143" s="239" t="s">
        <v>79</v>
      </c>
      <c r="AY143" s="13" t="s">
        <v>140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3" t="s">
        <v>86</v>
      </c>
      <c r="BK143" s="240">
        <f>ROUND(I143*H143,2)</f>
        <v>0</v>
      </c>
      <c r="BL143" s="13" t="s">
        <v>93</v>
      </c>
      <c r="BM143" s="239" t="s">
        <v>516</v>
      </c>
    </row>
    <row r="144" s="1" customFormat="1" ht="16.5" customHeight="1">
      <c r="B144" s="34"/>
      <c r="C144" s="228" t="s">
        <v>234</v>
      </c>
      <c r="D144" s="228" t="s">
        <v>142</v>
      </c>
      <c r="E144" s="229" t="s">
        <v>641</v>
      </c>
      <c r="F144" s="230" t="s">
        <v>642</v>
      </c>
      <c r="G144" s="231" t="s">
        <v>173</v>
      </c>
      <c r="H144" s="232">
        <v>3</v>
      </c>
      <c r="I144" s="233"/>
      <c r="J144" s="234">
        <f>ROUND(I144*H144,2)</f>
        <v>0</v>
      </c>
      <c r="K144" s="230" t="s">
        <v>1</v>
      </c>
      <c r="L144" s="39"/>
      <c r="M144" s="235" t="s">
        <v>1</v>
      </c>
      <c r="N144" s="236" t="s">
        <v>41</v>
      </c>
      <c r="O144" s="82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AR144" s="239" t="s">
        <v>93</v>
      </c>
      <c r="AT144" s="239" t="s">
        <v>142</v>
      </c>
      <c r="AU144" s="239" t="s">
        <v>79</v>
      </c>
      <c r="AY144" s="13" t="s">
        <v>140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3" t="s">
        <v>86</v>
      </c>
      <c r="BK144" s="240">
        <f>ROUND(I144*H144,2)</f>
        <v>0</v>
      </c>
      <c r="BL144" s="13" t="s">
        <v>93</v>
      </c>
      <c r="BM144" s="239" t="s">
        <v>525</v>
      </c>
    </row>
    <row r="145" s="1" customFormat="1" ht="16.5" customHeight="1">
      <c r="B145" s="34"/>
      <c r="C145" s="228" t="s">
        <v>238</v>
      </c>
      <c r="D145" s="228" t="s">
        <v>142</v>
      </c>
      <c r="E145" s="229" t="s">
        <v>643</v>
      </c>
      <c r="F145" s="230" t="s">
        <v>644</v>
      </c>
      <c r="G145" s="231" t="s">
        <v>173</v>
      </c>
      <c r="H145" s="232">
        <v>1</v>
      </c>
      <c r="I145" s="233"/>
      <c r="J145" s="234">
        <f>ROUND(I145*H145,2)</f>
        <v>0</v>
      </c>
      <c r="K145" s="230" t="s">
        <v>1</v>
      </c>
      <c r="L145" s="39"/>
      <c r="M145" s="235" t="s">
        <v>1</v>
      </c>
      <c r="N145" s="236" t="s">
        <v>41</v>
      </c>
      <c r="O145" s="82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AR145" s="239" t="s">
        <v>93</v>
      </c>
      <c r="AT145" s="239" t="s">
        <v>142</v>
      </c>
      <c r="AU145" s="239" t="s">
        <v>79</v>
      </c>
      <c r="AY145" s="13" t="s">
        <v>140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3" t="s">
        <v>86</v>
      </c>
      <c r="BK145" s="240">
        <f>ROUND(I145*H145,2)</f>
        <v>0</v>
      </c>
      <c r="BL145" s="13" t="s">
        <v>93</v>
      </c>
      <c r="BM145" s="239" t="s">
        <v>586</v>
      </c>
    </row>
    <row r="146" s="1" customFormat="1" ht="16.5" customHeight="1">
      <c r="B146" s="34"/>
      <c r="C146" s="228" t="s">
        <v>244</v>
      </c>
      <c r="D146" s="228" t="s">
        <v>142</v>
      </c>
      <c r="E146" s="229" t="s">
        <v>645</v>
      </c>
      <c r="F146" s="230" t="s">
        <v>646</v>
      </c>
      <c r="G146" s="231" t="s">
        <v>173</v>
      </c>
      <c r="H146" s="232">
        <v>1</v>
      </c>
      <c r="I146" s="233"/>
      <c r="J146" s="234">
        <f>ROUND(I146*H146,2)</f>
        <v>0</v>
      </c>
      <c r="K146" s="230" t="s">
        <v>1</v>
      </c>
      <c r="L146" s="39"/>
      <c r="M146" s="235" t="s">
        <v>1</v>
      </c>
      <c r="N146" s="236" t="s">
        <v>41</v>
      </c>
      <c r="O146" s="82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AR146" s="239" t="s">
        <v>93</v>
      </c>
      <c r="AT146" s="239" t="s">
        <v>142</v>
      </c>
      <c r="AU146" s="239" t="s">
        <v>79</v>
      </c>
      <c r="AY146" s="13" t="s">
        <v>140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3" t="s">
        <v>86</v>
      </c>
      <c r="BK146" s="240">
        <f>ROUND(I146*H146,2)</f>
        <v>0</v>
      </c>
      <c r="BL146" s="13" t="s">
        <v>93</v>
      </c>
      <c r="BM146" s="239" t="s">
        <v>591</v>
      </c>
    </row>
    <row r="147" s="1" customFormat="1" ht="16.5" customHeight="1">
      <c r="B147" s="34"/>
      <c r="C147" s="228" t="s">
        <v>248</v>
      </c>
      <c r="D147" s="228" t="s">
        <v>142</v>
      </c>
      <c r="E147" s="229" t="s">
        <v>647</v>
      </c>
      <c r="F147" s="230" t="s">
        <v>648</v>
      </c>
      <c r="G147" s="231" t="s">
        <v>173</v>
      </c>
      <c r="H147" s="232">
        <v>5</v>
      </c>
      <c r="I147" s="233"/>
      <c r="J147" s="234">
        <f>ROUND(I147*H147,2)</f>
        <v>0</v>
      </c>
      <c r="K147" s="230" t="s">
        <v>1</v>
      </c>
      <c r="L147" s="39"/>
      <c r="M147" s="235" t="s">
        <v>1</v>
      </c>
      <c r="N147" s="236" t="s">
        <v>41</v>
      </c>
      <c r="O147" s="82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AR147" s="239" t="s">
        <v>93</v>
      </c>
      <c r="AT147" s="239" t="s">
        <v>142</v>
      </c>
      <c r="AU147" s="239" t="s">
        <v>79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93</v>
      </c>
      <c r="BM147" s="239" t="s">
        <v>594</v>
      </c>
    </row>
    <row r="148" s="1" customFormat="1" ht="16.5" customHeight="1">
      <c r="B148" s="34"/>
      <c r="C148" s="228" t="s">
        <v>253</v>
      </c>
      <c r="D148" s="228" t="s">
        <v>142</v>
      </c>
      <c r="E148" s="229" t="s">
        <v>649</v>
      </c>
      <c r="F148" s="230" t="s">
        <v>650</v>
      </c>
      <c r="G148" s="231" t="s">
        <v>173</v>
      </c>
      <c r="H148" s="232">
        <v>5</v>
      </c>
      <c r="I148" s="233"/>
      <c r="J148" s="234">
        <f>ROUND(I148*H148,2)</f>
        <v>0</v>
      </c>
      <c r="K148" s="230" t="s">
        <v>1</v>
      </c>
      <c r="L148" s="39"/>
      <c r="M148" s="235" t="s">
        <v>1</v>
      </c>
      <c r="N148" s="236" t="s">
        <v>41</v>
      </c>
      <c r="O148" s="82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AR148" s="239" t="s">
        <v>93</v>
      </c>
      <c r="AT148" s="239" t="s">
        <v>142</v>
      </c>
      <c r="AU148" s="239" t="s">
        <v>79</v>
      </c>
      <c r="AY148" s="13" t="s">
        <v>140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3" t="s">
        <v>86</v>
      </c>
      <c r="BK148" s="240">
        <f>ROUND(I148*H148,2)</f>
        <v>0</v>
      </c>
      <c r="BL148" s="13" t="s">
        <v>93</v>
      </c>
      <c r="BM148" s="239" t="s">
        <v>651</v>
      </c>
    </row>
    <row r="149" s="1" customFormat="1" ht="16.5" customHeight="1">
      <c r="B149" s="34"/>
      <c r="C149" s="228" t="s">
        <v>257</v>
      </c>
      <c r="D149" s="228" t="s">
        <v>142</v>
      </c>
      <c r="E149" s="229" t="s">
        <v>652</v>
      </c>
      <c r="F149" s="230" t="s">
        <v>653</v>
      </c>
      <c r="G149" s="231" t="s">
        <v>173</v>
      </c>
      <c r="H149" s="232">
        <v>1</v>
      </c>
      <c r="I149" s="233"/>
      <c r="J149" s="234">
        <f>ROUND(I149*H149,2)</f>
        <v>0</v>
      </c>
      <c r="K149" s="230" t="s">
        <v>1</v>
      </c>
      <c r="L149" s="39"/>
      <c r="M149" s="235" t="s">
        <v>1</v>
      </c>
      <c r="N149" s="236" t="s">
        <v>41</v>
      </c>
      <c r="O149" s="82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AR149" s="239" t="s">
        <v>93</v>
      </c>
      <c r="AT149" s="239" t="s">
        <v>142</v>
      </c>
      <c r="AU149" s="239" t="s">
        <v>79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93</v>
      </c>
      <c r="BM149" s="239" t="s">
        <v>654</v>
      </c>
    </row>
    <row r="150" s="1" customFormat="1" ht="16.5" customHeight="1">
      <c r="B150" s="34"/>
      <c r="C150" s="228" t="s">
        <v>261</v>
      </c>
      <c r="D150" s="228" t="s">
        <v>142</v>
      </c>
      <c r="E150" s="229" t="s">
        <v>655</v>
      </c>
      <c r="F150" s="230" t="s">
        <v>656</v>
      </c>
      <c r="G150" s="231" t="s">
        <v>173</v>
      </c>
      <c r="H150" s="232">
        <v>1</v>
      </c>
      <c r="I150" s="233"/>
      <c r="J150" s="234">
        <f>ROUND(I150*H150,2)</f>
        <v>0</v>
      </c>
      <c r="K150" s="230" t="s">
        <v>1</v>
      </c>
      <c r="L150" s="39"/>
      <c r="M150" s="235" t="s">
        <v>1</v>
      </c>
      <c r="N150" s="236" t="s">
        <v>41</v>
      </c>
      <c r="O150" s="82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AR150" s="239" t="s">
        <v>93</v>
      </c>
      <c r="AT150" s="239" t="s">
        <v>142</v>
      </c>
      <c r="AU150" s="239" t="s">
        <v>79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93</v>
      </c>
      <c r="BM150" s="239" t="s">
        <v>657</v>
      </c>
    </row>
    <row r="151" s="1" customFormat="1" ht="16.5" customHeight="1">
      <c r="B151" s="34"/>
      <c r="C151" s="228" t="s">
        <v>265</v>
      </c>
      <c r="D151" s="228" t="s">
        <v>142</v>
      </c>
      <c r="E151" s="229" t="s">
        <v>658</v>
      </c>
      <c r="F151" s="230" t="s">
        <v>659</v>
      </c>
      <c r="G151" s="231" t="s">
        <v>173</v>
      </c>
      <c r="H151" s="232">
        <v>1</v>
      </c>
      <c r="I151" s="233"/>
      <c r="J151" s="234">
        <f>ROUND(I151*H151,2)</f>
        <v>0</v>
      </c>
      <c r="K151" s="230" t="s">
        <v>1</v>
      </c>
      <c r="L151" s="39"/>
      <c r="M151" s="235" t="s">
        <v>1</v>
      </c>
      <c r="N151" s="236" t="s">
        <v>41</v>
      </c>
      <c r="O151" s="82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AR151" s="239" t="s">
        <v>93</v>
      </c>
      <c r="AT151" s="239" t="s">
        <v>142</v>
      </c>
      <c r="AU151" s="239" t="s">
        <v>79</v>
      </c>
      <c r="AY151" s="13" t="s">
        <v>140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3" t="s">
        <v>86</v>
      </c>
      <c r="BK151" s="240">
        <f>ROUND(I151*H151,2)</f>
        <v>0</v>
      </c>
      <c r="BL151" s="13" t="s">
        <v>93</v>
      </c>
      <c r="BM151" s="239" t="s">
        <v>660</v>
      </c>
    </row>
    <row r="152" s="1" customFormat="1" ht="16.5" customHeight="1">
      <c r="B152" s="34"/>
      <c r="C152" s="228" t="s">
        <v>271</v>
      </c>
      <c r="D152" s="228" t="s">
        <v>142</v>
      </c>
      <c r="E152" s="229" t="s">
        <v>661</v>
      </c>
      <c r="F152" s="230" t="s">
        <v>662</v>
      </c>
      <c r="G152" s="231" t="s">
        <v>173</v>
      </c>
      <c r="H152" s="232">
        <v>1</v>
      </c>
      <c r="I152" s="233"/>
      <c r="J152" s="234">
        <f>ROUND(I152*H152,2)</f>
        <v>0</v>
      </c>
      <c r="K152" s="230" t="s">
        <v>1</v>
      </c>
      <c r="L152" s="39"/>
      <c r="M152" s="235" t="s">
        <v>1</v>
      </c>
      <c r="N152" s="236" t="s">
        <v>41</v>
      </c>
      <c r="O152" s="82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AR152" s="239" t="s">
        <v>93</v>
      </c>
      <c r="AT152" s="239" t="s">
        <v>142</v>
      </c>
      <c r="AU152" s="239" t="s">
        <v>79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93</v>
      </c>
      <c r="BM152" s="239" t="s">
        <v>663</v>
      </c>
    </row>
    <row r="153" s="1" customFormat="1" ht="16.5" customHeight="1">
      <c r="B153" s="34"/>
      <c r="C153" s="228" t="s">
        <v>276</v>
      </c>
      <c r="D153" s="228" t="s">
        <v>142</v>
      </c>
      <c r="E153" s="229" t="s">
        <v>664</v>
      </c>
      <c r="F153" s="230" t="s">
        <v>665</v>
      </c>
      <c r="G153" s="231" t="s">
        <v>155</v>
      </c>
      <c r="H153" s="232">
        <v>6</v>
      </c>
      <c r="I153" s="233"/>
      <c r="J153" s="234">
        <f>ROUND(I153*H153,2)</f>
        <v>0</v>
      </c>
      <c r="K153" s="230" t="s">
        <v>1</v>
      </c>
      <c r="L153" s="39"/>
      <c r="M153" s="235" t="s">
        <v>1</v>
      </c>
      <c r="N153" s="236" t="s">
        <v>41</v>
      </c>
      <c r="O153" s="82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AR153" s="239" t="s">
        <v>93</v>
      </c>
      <c r="AT153" s="239" t="s">
        <v>142</v>
      </c>
      <c r="AU153" s="239" t="s">
        <v>79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93</v>
      </c>
      <c r="BM153" s="239" t="s">
        <v>666</v>
      </c>
    </row>
    <row r="154" s="1" customFormat="1" ht="16.5" customHeight="1">
      <c r="B154" s="34"/>
      <c r="C154" s="228" t="s">
        <v>251</v>
      </c>
      <c r="D154" s="228" t="s">
        <v>142</v>
      </c>
      <c r="E154" s="229" t="s">
        <v>667</v>
      </c>
      <c r="F154" s="230" t="s">
        <v>668</v>
      </c>
      <c r="G154" s="231" t="s">
        <v>155</v>
      </c>
      <c r="H154" s="232">
        <v>6</v>
      </c>
      <c r="I154" s="233"/>
      <c r="J154" s="234">
        <f>ROUND(I154*H154,2)</f>
        <v>0</v>
      </c>
      <c r="K154" s="230" t="s">
        <v>1</v>
      </c>
      <c r="L154" s="39"/>
      <c r="M154" s="235" t="s">
        <v>1</v>
      </c>
      <c r="N154" s="236" t="s">
        <v>41</v>
      </c>
      <c r="O154" s="82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AR154" s="239" t="s">
        <v>93</v>
      </c>
      <c r="AT154" s="239" t="s">
        <v>142</v>
      </c>
      <c r="AU154" s="239" t="s">
        <v>79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93</v>
      </c>
      <c r="BM154" s="239" t="s">
        <v>669</v>
      </c>
    </row>
    <row r="155" s="1" customFormat="1" ht="16.5" customHeight="1">
      <c r="B155" s="34"/>
      <c r="C155" s="228" t="s">
        <v>285</v>
      </c>
      <c r="D155" s="228" t="s">
        <v>142</v>
      </c>
      <c r="E155" s="229" t="s">
        <v>670</v>
      </c>
      <c r="F155" s="230" t="s">
        <v>671</v>
      </c>
      <c r="G155" s="231" t="s">
        <v>173</v>
      </c>
      <c r="H155" s="232">
        <v>1</v>
      </c>
      <c r="I155" s="233"/>
      <c r="J155" s="234">
        <f>ROUND(I155*H155,2)</f>
        <v>0</v>
      </c>
      <c r="K155" s="230" t="s">
        <v>1</v>
      </c>
      <c r="L155" s="39"/>
      <c r="M155" s="235" t="s">
        <v>1</v>
      </c>
      <c r="N155" s="236" t="s">
        <v>41</v>
      </c>
      <c r="O155" s="82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AR155" s="239" t="s">
        <v>93</v>
      </c>
      <c r="AT155" s="239" t="s">
        <v>142</v>
      </c>
      <c r="AU155" s="239" t="s">
        <v>79</v>
      </c>
      <c r="AY155" s="13" t="s">
        <v>140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3" t="s">
        <v>86</v>
      </c>
      <c r="BK155" s="240">
        <f>ROUND(I155*H155,2)</f>
        <v>0</v>
      </c>
      <c r="BL155" s="13" t="s">
        <v>93</v>
      </c>
      <c r="BM155" s="239" t="s">
        <v>672</v>
      </c>
    </row>
    <row r="156" s="1" customFormat="1" ht="16.5" customHeight="1">
      <c r="B156" s="34"/>
      <c r="C156" s="228" t="s">
        <v>289</v>
      </c>
      <c r="D156" s="228" t="s">
        <v>142</v>
      </c>
      <c r="E156" s="229" t="s">
        <v>673</v>
      </c>
      <c r="F156" s="230" t="s">
        <v>674</v>
      </c>
      <c r="G156" s="231" t="s">
        <v>173</v>
      </c>
      <c r="H156" s="232">
        <v>1</v>
      </c>
      <c r="I156" s="233"/>
      <c r="J156" s="234">
        <f>ROUND(I156*H156,2)</f>
        <v>0</v>
      </c>
      <c r="K156" s="230" t="s">
        <v>1</v>
      </c>
      <c r="L156" s="39"/>
      <c r="M156" s="235" t="s">
        <v>1</v>
      </c>
      <c r="N156" s="236" t="s">
        <v>41</v>
      </c>
      <c r="O156" s="82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AR156" s="239" t="s">
        <v>93</v>
      </c>
      <c r="AT156" s="239" t="s">
        <v>142</v>
      </c>
      <c r="AU156" s="239" t="s">
        <v>79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93</v>
      </c>
      <c r="BM156" s="239" t="s">
        <v>675</v>
      </c>
    </row>
    <row r="157" s="1" customFormat="1" ht="16.5" customHeight="1">
      <c r="B157" s="34"/>
      <c r="C157" s="228" t="s">
        <v>295</v>
      </c>
      <c r="D157" s="228" t="s">
        <v>142</v>
      </c>
      <c r="E157" s="229" t="s">
        <v>676</v>
      </c>
      <c r="F157" s="230" t="s">
        <v>677</v>
      </c>
      <c r="G157" s="231" t="s">
        <v>173</v>
      </c>
      <c r="H157" s="232">
        <v>1</v>
      </c>
      <c r="I157" s="233"/>
      <c r="J157" s="234">
        <f>ROUND(I157*H157,2)</f>
        <v>0</v>
      </c>
      <c r="K157" s="230" t="s">
        <v>1</v>
      </c>
      <c r="L157" s="39"/>
      <c r="M157" s="235" t="s">
        <v>1</v>
      </c>
      <c r="N157" s="236" t="s">
        <v>41</v>
      </c>
      <c r="O157" s="82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AR157" s="239" t="s">
        <v>93</v>
      </c>
      <c r="AT157" s="239" t="s">
        <v>142</v>
      </c>
      <c r="AU157" s="239" t="s">
        <v>79</v>
      </c>
      <c r="AY157" s="13" t="s">
        <v>140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3" t="s">
        <v>86</v>
      </c>
      <c r="BK157" s="240">
        <f>ROUND(I157*H157,2)</f>
        <v>0</v>
      </c>
      <c r="BL157" s="13" t="s">
        <v>93</v>
      </c>
      <c r="BM157" s="239" t="s">
        <v>678</v>
      </c>
    </row>
    <row r="158" s="1" customFormat="1" ht="16.5" customHeight="1">
      <c r="B158" s="34"/>
      <c r="C158" s="228" t="s">
        <v>492</v>
      </c>
      <c r="D158" s="228" t="s">
        <v>142</v>
      </c>
      <c r="E158" s="229" t="s">
        <v>679</v>
      </c>
      <c r="F158" s="230" t="s">
        <v>680</v>
      </c>
      <c r="G158" s="231" t="s">
        <v>173</v>
      </c>
      <c r="H158" s="232">
        <v>1</v>
      </c>
      <c r="I158" s="233"/>
      <c r="J158" s="234">
        <f>ROUND(I158*H158,2)</f>
        <v>0</v>
      </c>
      <c r="K158" s="230" t="s">
        <v>1</v>
      </c>
      <c r="L158" s="39"/>
      <c r="M158" s="235" t="s">
        <v>1</v>
      </c>
      <c r="N158" s="236" t="s">
        <v>41</v>
      </c>
      <c r="O158" s="82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AR158" s="239" t="s">
        <v>93</v>
      </c>
      <c r="AT158" s="239" t="s">
        <v>142</v>
      </c>
      <c r="AU158" s="239" t="s">
        <v>79</v>
      </c>
      <c r="AY158" s="13" t="s">
        <v>140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3" t="s">
        <v>86</v>
      </c>
      <c r="BK158" s="240">
        <f>ROUND(I158*H158,2)</f>
        <v>0</v>
      </c>
      <c r="BL158" s="13" t="s">
        <v>93</v>
      </c>
      <c r="BM158" s="239" t="s">
        <v>681</v>
      </c>
    </row>
    <row r="159" s="1" customFormat="1" ht="16.5" customHeight="1">
      <c r="B159" s="34"/>
      <c r="C159" s="228" t="s">
        <v>498</v>
      </c>
      <c r="D159" s="228" t="s">
        <v>142</v>
      </c>
      <c r="E159" s="229" t="s">
        <v>682</v>
      </c>
      <c r="F159" s="230" t="s">
        <v>683</v>
      </c>
      <c r="G159" s="231" t="s">
        <v>173</v>
      </c>
      <c r="H159" s="232">
        <v>1</v>
      </c>
      <c r="I159" s="233"/>
      <c r="J159" s="234">
        <f>ROUND(I159*H159,2)</f>
        <v>0</v>
      </c>
      <c r="K159" s="230" t="s">
        <v>1</v>
      </c>
      <c r="L159" s="39"/>
      <c r="M159" s="235" t="s">
        <v>1</v>
      </c>
      <c r="N159" s="236" t="s">
        <v>41</v>
      </c>
      <c r="O159" s="82"/>
      <c r="P159" s="237">
        <f>O159*H159</f>
        <v>0</v>
      </c>
      <c r="Q159" s="237">
        <v>0</v>
      </c>
      <c r="R159" s="237">
        <f>Q159*H159</f>
        <v>0</v>
      </c>
      <c r="S159" s="237">
        <v>0</v>
      </c>
      <c r="T159" s="238">
        <f>S159*H159</f>
        <v>0</v>
      </c>
      <c r="AR159" s="239" t="s">
        <v>93</v>
      </c>
      <c r="AT159" s="239" t="s">
        <v>142</v>
      </c>
      <c r="AU159" s="239" t="s">
        <v>79</v>
      </c>
      <c r="AY159" s="13" t="s">
        <v>140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3" t="s">
        <v>86</v>
      </c>
      <c r="BK159" s="240">
        <f>ROUND(I159*H159,2)</f>
        <v>0</v>
      </c>
      <c r="BL159" s="13" t="s">
        <v>93</v>
      </c>
      <c r="BM159" s="239" t="s">
        <v>684</v>
      </c>
    </row>
    <row r="160" s="1" customFormat="1" ht="16.5" customHeight="1">
      <c r="B160" s="34"/>
      <c r="C160" s="228" t="s">
        <v>502</v>
      </c>
      <c r="D160" s="228" t="s">
        <v>142</v>
      </c>
      <c r="E160" s="229" t="s">
        <v>685</v>
      </c>
      <c r="F160" s="230" t="s">
        <v>686</v>
      </c>
      <c r="G160" s="231" t="s">
        <v>173</v>
      </c>
      <c r="H160" s="232">
        <v>1</v>
      </c>
      <c r="I160" s="233"/>
      <c r="J160" s="234">
        <f>ROUND(I160*H160,2)</f>
        <v>0</v>
      </c>
      <c r="K160" s="230" t="s">
        <v>1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</v>
      </c>
      <c r="R160" s="237">
        <f>Q160*H160</f>
        <v>0</v>
      </c>
      <c r="S160" s="237">
        <v>0</v>
      </c>
      <c r="T160" s="238">
        <f>S160*H160</f>
        <v>0</v>
      </c>
      <c r="AR160" s="239" t="s">
        <v>93</v>
      </c>
      <c r="AT160" s="239" t="s">
        <v>142</v>
      </c>
      <c r="AU160" s="239" t="s">
        <v>79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93</v>
      </c>
      <c r="BM160" s="239" t="s">
        <v>687</v>
      </c>
    </row>
    <row r="161" s="1" customFormat="1" ht="16.5" customHeight="1">
      <c r="B161" s="34"/>
      <c r="C161" s="228" t="s">
        <v>506</v>
      </c>
      <c r="D161" s="228" t="s">
        <v>142</v>
      </c>
      <c r="E161" s="229" t="s">
        <v>688</v>
      </c>
      <c r="F161" s="230" t="s">
        <v>689</v>
      </c>
      <c r="G161" s="231" t="s">
        <v>155</v>
      </c>
      <c r="H161" s="232">
        <v>15</v>
      </c>
      <c r="I161" s="233"/>
      <c r="J161" s="234">
        <f>ROUND(I161*H161,2)</f>
        <v>0</v>
      </c>
      <c r="K161" s="230" t="s">
        <v>1</v>
      </c>
      <c r="L161" s="39"/>
      <c r="M161" s="235" t="s">
        <v>1</v>
      </c>
      <c r="N161" s="236" t="s">
        <v>41</v>
      </c>
      <c r="O161" s="82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AR161" s="239" t="s">
        <v>93</v>
      </c>
      <c r="AT161" s="239" t="s">
        <v>142</v>
      </c>
      <c r="AU161" s="239" t="s">
        <v>79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93</v>
      </c>
      <c r="BM161" s="239" t="s">
        <v>690</v>
      </c>
    </row>
    <row r="162" s="1" customFormat="1" ht="16.5" customHeight="1">
      <c r="B162" s="34"/>
      <c r="C162" s="228" t="s">
        <v>510</v>
      </c>
      <c r="D162" s="228" t="s">
        <v>142</v>
      </c>
      <c r="E162" s="229" t="s">
        <v>691</v>
      </c>
      <c r="F162" s="230" t="s">
        <v>692</v>
      </c>
      <c r="G162" s="231" t="s">
        <v>155</v>
      </c>
      <c r="H162" s="232">
        <v>15</v>
      </c>
      <c r="I162" s="233"/>
      <c r="J162" s="234">
        <f>ROUND(I162*H162,2)</f>
        <v>0</v>
      </c>
      <c r="K162" s="230" t="s">
        <v>1</v>
      </c>
      <c r="L162" s="39"/>
      <c r="M162" s="235" t="s">
        <v>1</v>
      </c>
      <c r="N162" s="236" t="s">
        <v>41</v>
      </c>
      <c r="O162" s="82"/>
      <c r="P162" s="237">
        <f>O162*H162</f>
        <v>0</v>
      </c>
      <c r="Q162" s="237">
        <v>0</v>
      </c>
      <c r="R162" s="237">
        <f>Q162*H162</f>
        <v>0</v>
      </c>
      <c r="S162" s="237">
        <v>0</v>
      </c>
      <c r="T162" s="238">
        <f>S162*H162</f>
        <v>0</v>
      </c>
      <c r="AR162" s="239" t="s">
        <v>93</v>
      </c>
      <c r="AT162" s="239" t="s">
        <v>142</v>
      </c>
      <c r="AU162" s="239" t="s">
        <v>79</v>
      </c>
      <c r="AY162" s="13" t="s">
        <v>140</v>
      </c>
      <c r="BE162" s="240">
        <f>IF(N162="základná",J162,0)</f>
        <v>0</v>
      </c>
      <c r="BF162" s="240">
        <f>IF(N162="znížená",J162,0)</f>
        <v>0</v>
      </c>
      <c r="BG162" s="240">
        <f>IF(N162="zákl. prenesená",J162,0)</f>
        <v>0</v>
      </c>
      <c r="BH162" s="240">
        <f>IF(N162="zníž. prenesená",J162,0)</f>
        <v>0</v>
      </c>
      <c r="BI162" s="240">
        <f>IF(N162="nulová",J162,0)</f>
        <v>0</v>
      </c>
      <c r="BJ162" s="13" t="s">
        <v>86</v>
      </c>
      <c r="BK162" s="240">
        <f>ROUND(I162*H162,2)</f>
        <v>0</v>
      </c>
      <c r="BL162" s="13" t="s">
        <v>93</v>
      </c>
      <c r="BM162" s="239" t="s">
        <v>693</v>
      </c>
    </row>
    <row r="163" s="1" customFormat="1" ht="16.5" customHeight="1">
      <c r="B163" s="34"/>
      <c r="C163" s="228" t="s">
        <v>514</v>
      </c>
      <c r="D163" s="228" t="s">
        <v>142</v>
      </c>
      <c r="E163" s="229" t="s">
        <v>694</v>
      </c>
      <c r="F163" s="230" t="s">
        <v>695</v>
      </c>
      <c r="G163" s="231" t="s">
        <v>173</v>
      </c>
      <c r="H163" s="232">
        <v>3</v>
      </c>
      <c r="I163" s="233"/>
      <c r="J163" s="234">
        <f>ROUND(I163*H163,2)</f>
        <v>0</v>
      </c>
      <c r="K163" s="230" t="s">
        <v>1</v>
      </c>
      <c r="L163" s="39"/>
      <c r="M163" s="235" t="s">
        <v>1</v>
      </c>
      <c r="N163" s="236" t="s">
        <v>41</v>
      </c>
      <c r="O163" s="82"/>
      <c r="P163" s="237">
        <f>O163*H163</f>
        <v>0</v>
      </c>
      <c r="Q163" s="237">
        <v>0</v>
      </c>
      <c r="R163" s="237">
        <f>Q163*H163</f>
        <v>0</v>
      </c>
      <c r="S163" s="237">
        <v>0</v>
      </c>
      <c r="T163" s="238">
        <f>S163*H163</f>
        <v>0</v>
      </c>
      <c r="AR163" s="239" t="s">
        <v>93</v>
      </c>
      <c r="AT163" s="239" t="s">
        <v>142</v>
      </c>
      <c r="AU163" s="239" t="s">
        <v>79</v>
      </c>
      <c r="AY163" s="13" t="s">
        <v>140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3" t="s">
        <v>86</v>
      </c>
      <c r="BK163" s="240">
        <f>ROUND(I163*H163,2)</f>
        <v>0</v>
      </c>
      <c r="BL163" s="13" t="s">
        <v>93</v>
      </c>
      <c r="BM163" s="239" t="s">
        <v>696</v>
      </c>
    </row>
    <row r="164" s="1" customFormat="1" ht="16.5" customHeight="1">
      <c r="B164" s="34"/>
      <c r="C164" s="228" t="s">
        <v>516</v>
      </c>
      <c r="D164" s="228" t="s">
        <v>142</v>
      </c>
      <c r="E164" s="229" t="s">
        <v>697</v>
      </c>
      <c r="F164" s="230" t="s">
        <v>698</v>
      </c>
      <c r="G164" s="231" t="s">
        <v>173</v>
      </c>
      <c r="H164" s="232">
        <v>3</v>
      </c>
      <c r="I164" s="233"/>
      <c r="J164" s="234">
        <f>ROUND(I164*H164,2)</f>
        <v>0</v>
      </c>
      <c r="K164" s="230" t="s">
        <v>1</v>
      </c>
      <c r="L164" s="39"/>
      <c r="M164" s="235" t="s">
        <v>1</v>
      </c>
      <c r="N164" s="236" t="s">
        <v>41</v>
      </c>
      <c r="O164" s="82"/>
      <c r="P164" s="237">
        <f>O164*H164</f>
        <v>0</v>
      </c>
      <c r="Q164" s="237">
        <v>0</v>
      </c>
      <c r="R164" s="237">
        <f>Q164*H164</f>
        <v>0</v>
      </c>
      <c r="S164" s="237">
        <v>0</v>
      </c>
      <c r="T164" s="238">
        <f>S164*H164</f>
        <v>0</v>
      </c>
      <c r="AR164" s="239" t="s">
        <v>93</v>
      </c>
      <c r="AT164" s="239" t="s">
        <v>142</v>
      </c>
      <c r="AU164" s="239" t="s">
        <v>79</v>
      </c>
      <c r="AY164" s="13" t="s">
        <v>140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3" t="s">
        <v>86</v>
      </c>
      <c r="BK164" s="240">
        <f>ROUND(I164*H164,2)</f>
        <v>0</v>
      </c>
      <c r="BL164" s="13" t="s">
        <v>93</v>
      </c>
      <c r="BM164" s="239" t="s">
        <v>699</v>
      </c>
    </row>
    <row r="165" s="1" customFormat="1" ht="16.5" customHeight="1">
      <c r="B165" s="34"/>
      <c r="C165" s="228" t="s">
        <v>521</v>
      </c>
      <c r="D165" s="228" t="s">
        <v>142</v>
      </c>
      <c r="E165" s="229" t="s">
        <v>700</v>
      </c>
      <c r="F165" s="230" t="s">
        <v>701</v>
      </c>
      <c r="G165" s="231" t="s">
        <v>173</v>
      </c>
      <c r="H165" s="232">
        <v>3</v>
      </c>
      <c r="I165" s="233"/>
      <c r="J165" s="234">
        <f>ROUND(I165*H165,2)</f>
        <v>0</v>
      </c>
      <c r="K165" s="230" t="s">
        <v>1</v>
      </c>
      <c r="L165" s="39"/>
      <c r="M165" s="235" t="s">
        <v>1</v>
      </c>
      <c r="N165" s="236" t="s">
        <v>41</v>
      </c>
      <c r="O165" s="82"/>
      <c r="P165" s="237">
        <f>O165*H165</f>
        <v>0</v>
      </c>
      <c r="Q165" s="237">
        <v>0</v>
      </c>
      <c r="R165" s="237">
        <f>Q165*H165</f>
        <v>0</v>
      </c>
      <c r="S165" s="237">
        <v>0</v>
      </c>
      <c r="T165" s="238">
        <f>S165*H165</f>
        <v>0</v>
      </c>
      <c r="AR165" s="239" t="s">
        <v>93</v>
      </c>
      <c r="AT165" s="239" t="s">
        <v>142</v>
      </c>
      <c r="AU165" s="239" t="s">
        <v>79</v>
      </c>
      <c r="AY165" s="13" t="s">
        <v>140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3" t="s">
        <v>86</v>
      </c>
      <c r="BK165" s="240">
        <f>ROUND(I165*H165,2)</f>
        <v>0</v>
      </c>
      <c r="BL165" s="13" t="s">
        <v>93</v>
      </c>
      <c r="BM165" s="239" t="s">
        <v>702</v>
      </c>
    </row>
    <row r="166" s="1" customFormat="1" ht="16.5" customHeight="1">
      <c r="B166" s="34"/>
      <c r="C166" s="228" t="s">
        <v>525</v>
      </c>
      <c r="D166" s="228" t="s">
        <v>142</v>
      </c>
      <c r="E166" s="229" t="s">
        <v>703</v>
      </c>
      <c r="F166" s="230" t="s">
        <v>704</v>
      </c>
      <c r="G166" s="231" t="s">
        <v>173</v>
      </c>
      <c r="H166" s="232">
        <v>3</v>
      </c>
      <c r="I166" s="233"/>
      <c r="J166" s="234">
        <f>ROUND(I166*H166,2)</f>
        <v>0</v>
      </c>
      <c r="K166" s="230" t="s">
        <v>1</v>
      </c>
      <c r="L166" s="39"/>
      <c r="M166" s="235" t="s">
        <v>1</v>
      </c>
      <c r="N166" s="236" t="s">
        <v>41</v>
      </c>
      <c r="O166" s="82"/>
      <c r="P166" s="237">
        <f>O166*H166</f>
        <v>0</v>
      </c>
      <c r="Q166" s="237">
        <v>0</v>
      </c>
      <c r="R166" s="237">
        <f>Q166*H166</f>
        <v>0</v>
      </c>
      <c r="S166" s="237">
        <v>0</v>
      </c>
      <c r="T166" s="238">
        <f>S166*H166</f>
        <v>0</v>
      </c>
      <c r="AR166" s="239" t="s">
        <v>93</v>
      </c>
      <c r="AT166" s="239" t="s">
        <v>142</v>
      </c>
      <c r="AU166" s="239" t="s">
        <v>79</v>
      </c>
      <c r="AY166" s="13" t="s">
        <v>140</v>
      </c>
      <c r="BE166" s="240">
        <f>IF(N166="základná",J166,0)</f>
        <v>0</v>
      </c>
      <c r="BF166" s="240">
        <f>IF(N166="znížená",J166,0)</f>
        <v>0</v>
      </c>
      <c r="BG166" s="240">
        <f>IF(N166="zákl. prenesená",J166,0)</f>
        <v>0</v>
      </c>
      <c r="BH166" s="240">
        <f>IF(N166="zníž. prenesená",J166,0)</f>
        <v>0</v>
      </c>
      <c r="BI166" s="240">
        <f>IF(N166="nulová",J166,0)</f>
        <v>0</v>
      </c>
      <c r="BJ166" s="13" t="s">
        <v>86</v>
      </c>
      <c r="BK166" s="240">
        <f>ROUND(I166*H166,2)</f>
        <v>0</v>
      </c>
      <c r="BL166" s="13" t="s">
        <v>93</v>
      </c>
      <c r="BM166" s="239" t="s">
        <v>705</v>
      </c>
    </row>
    <row r="167" s="1" customFormat="1" ht="16.5" customHeight="1">
      <c r="B167" s="34"/>
      <c r="C167" s="228" t="s">
        <v>529</v>
      </c>
      <c r="D167" s="228" t="s">
        <v>142</v>
      </c>
      <c r="E167" s="229" t="s">
        <v>706</v>
      </c>
      <c r="F167" s="230" t="s">
        <v>707</v>
      </c>
      <c r="G167" s="231" t="s">
        <v>173</v>
      </c>
      <c r="H167" s="232">
        <v>2</v>
      </c>
      <c r="I167" s="233"/>
      <c r="J167" s="234">
        <f>ROUND(I167*H167,2)</f>
        <v>0</v>
      </c>
      <c r="K167" s="230" t="s">
        <v>1</v>
      </c>
      <c r="L167" s="39"/>
      <c r="M167" s="235" t="s">
        <v>1</v>
      </c>
      <c r="N167" s="236" t="s">
        <v>41</v>
      </c>
      <c r="O167" s="82"/>
      <c r="P167" s="237">
        <f>O167*H167</f>
        <v>0</v>
      </c>
      <c r="Q167" s="237">
        <v>0</v>
      </c>
      <c r="R167" s="237">
        <f>Q167*H167</f>
        <v>0</v>
      </c>
      <c r="S167" s="237">
        <v>0</v>
      </c>
      <c r="T167" s="238">
        <f>S167*H167</f>
        <v>0</v>
      </c>
      <c r="AR167" s="239" t="s">
        <v>93</v>
      </c>
      <c r="AT167" s="239" t="s">
        <v>142</v>
      </c>
      <c r="AU167" s="239" t="s">
        <v>79</v>
      </c>
      <c r="AY167" s="13" t="s">
        <v>140</v>
      </c>
      <c r="BE167" s="240">
        <f>IF(N167="základná",J167,0)</f>
        <v>0</v>
      </c>
      <c r="BF167" s="240">
        <f>IF(N167="znížená",J167,0)</f>
        <v>0</v>
      </c>
      <c r="BG167" s="240">
        <f>IF(N167="zákl. prenesená",J167,0)</f>
        <v>0</v>
      </c>
      <c r="BH167" s="240">
        <f>IF(N167="zníž. prenesená",J167,0)</f>
        <v>0</v>
      </c>
      <c r="BI167" s="240">
        <f>IF(N167="nulová",J167,0)</f>
        <v>0</v>
      </c>
      <c r="BJ167" s="13" t="s">
        <v>86</v>
      </c>
      <c r="BK167" s="240">
        <f>ROUND(I167*H167,2)</f>
        <v>0</v>
      </c>
      <c r="BL167" s="13" t="s">
        <v>93</v>
      </c>
      <c r="BM167" s="239" t="s">
        <v>708</v>
      </c>
    </row>
    <row r="168" s="1" customFormat="1" ht="16.5" customHeight="1">
      <c r="B168" s="34"/>
      <c r="C168" s="228" t="s">
        <v>586</v>
      </c>
      <c r="D168" s="228" t="s">
        <v>142</v>
      </c>
      <c r="E168" s="229" t="s">
        <v>709</v>
      </c>
      <c r="F168" s="230" t="s">
        <v>710</v>
      </c>
      <c r="G168" s="231" t="s">
        <v>173</v>
      </c>
      <c r="H168" s="232">
        <v>2</v>
      </c>
      <c r="I168" s="233"/>
      <c r="J168" s="234">
        <f>ROUND(I168*H168,2)</f>
        <v>0</v>
      </c>
      <c r="K168" s="230" t="s">
        <v>1</v>
      </c>
      <c r="L168" s="39"/>
      <c r="M168" s="235" t="s">
        <v>1</v>
      </c>
      <c r="N168" s="236" t="s">
        <v>41</v>
      </c>
      <c r="O168" s="82"/>
      <c r="P168" s="237">
        <f>O168*H168</f>
        <v>0</v>
      </c>
      <c r="Q168" s="237">
        <v>0</v>
      </c>
      <c r="R168" s="237">
        <f>Q168*H168</f>
        <v>0</v>
      </c>
      <c r="S168" s="237">
        <v>0</v>
      </c>
      <c r="T168" s="238">
        <f>S168*H168</f>
        <v>0</v>
      </c>
      <c r="AR168" s="239" t="s">
        <v>93</v>
      </c>
      <c r="AT168" s="239" t="s">
        <v>142</v>
      </c>
      <c r="AU168" s="239" t="s">
        <v>79</v>
      </c>
      <c r="AY168" s="13" t="s">
        <v>140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3" t="s">
        <v>86</v>
      </c>
      <c r="BK168" s="240">
        <f>ROUND(I168*H168,2)</f>
        <v>0</v>
      </c>
      <c r="BL168" s="13" t="s">
        <v>93</v>
      </c>
      <c r="BM168" s="239" t="s">
        <v>711</v>
      </c>
    </row>
    <row r="169" s="1" customFormat="1" ht="16.5" customHeight="1">
      <c r="B169" s="34"/>
      <c r="C169" s="228" t="s">
        <v>712</v>
      </c>
      <c r="D169" s="228" t="s">
        <v>142</v>
      </c>
      <c r="E169" s="229" t="s">
        <v>713</v>
      </c>
      <c r="F169" s="230" t="s">
        <v>714</v>
      </c>
      <c r="G169" s="231" t="s">
        <v>173</v>
      </c>
      <c r="H169" s="232">
        <v>1</v>
      </c>
      <c r="I169" s="233"/>
      <c r="J169" s="234">
        <f>ROUND(I169*H169,2)</f>
        <v>0</v>
      </c>
      <c r="K169" s="230" t="s">
        <v>1</v>
      </c>
      <c r="L169" s="39"/>
      <c r="M169" s="235" t="s">
        <v>1</v>
      </c>
      <c r="N169" s="236" t="s">
        <v>41</v>
      </c>
      <c r="O169" s="82"/>
      <c r="P169" s="237">
        <f>O169*H169</f>
        <v>0</v>
      </c>
      <c r="Q169" s="237">
        <v>0</v>
      </c>
      <c r="R169" s="237">
        <f>Q169*H169</f>
        <v>0</v>
      </c>
      <c r="S169" s="237">
        <v>0</v>
      </c>
      <c r="T169" s="238">
        <f>S169*H169</f>
        <v>0</v>
      </c>
      <c r="AR169" s="239" t="s">
        <v>93</v>
      </c>
      <c r="AT169" s="239" t="s">
        <v>142</v>
      </c>
      <c r="AU169" s="239" t="s">
        <v>79</v>
      </c>
      <c r="AY169" s="13" t="s">
        <v>140</v>
      </c>
      <c r="BE169" s="240">
        <f>IF(N169="základná",J169,0)</f>
        <v>0</v>
      </c>
      <c r="BF169" s="240">
        <f>IF(N169="znížená",J169,0)</f>
        <v>0</v>
      </c>
      <c r="BG169" s="240">
        <f>IF(N169="zákl. prenesená",J169,0)</f>
        <v>0</v>
      </c>
      <c r="BH169" s="240">
        <f>IF(N169="zníž. prenesená",J169,0)</f>
        <v>0</v>
      </c>
      <c r="BI169" s="240">
        <f>IF(N169="nulová",J169,0)</f>
        <v>0</v>
      </c>
      <c r="BJ169" s="13" t="s">
        <v>86</v>
      </c>
      <c r="BK169" s="240">
        <f>ROUND(I169*H169,2)</f>
        <v>0</v>
      </c>
      <c r="BL169" s="13" t="s">
        <v>93</v>
      </c>
      <c r="BM169" s="239" t="s">
        <v>715</v>
      </c>
    </row>
    <row r="170" s="1" customFormat="1" ht="16.5" customHeight="1">
      <c r="B170" s="34"/>
      <c r="C170" s="228" t="s">
        <v>591</v>
      </c>
      <c r="D170" s="228" t="s">
        <v>142</v>
      </c>
      <c r="E170" s="229" t="s">
        <v>716</v>
      </c>
      <c r="F170" s="230" t="s">
        <v>717</v>
      </c>
      <c r="G170" s="231" t="s">
        <v>173</v>
      </c>
      <c r="H170" s="232">
        <v>1</v>
      </c>
      <c r="I170" s="233"/>
      <c r="J170" s="234">
        <f>ROUND(I170*H170,2)</f>
        <v>0</v>
      </c>
      <c r="K170" s="230" t="s">
        <v>1</v>
      </c>
      <c r="L170" s="39"/>
      <c r="M170" s="235" t="s">
        <v>1</v>
      </c>
      <c r="N170" s="236" t="s">
        <v>41</v>
      </c>
      <c r="O170" s="82"/>
      <c r="P170" s="237">
        <f>O170*H170</f>
        <v>0</v>
      </c>
      <c r="Q170" s="237">
        <v>0</v>
      </c>
      <c r="R170" s="237">
        <f>Q170*H170</f>
        <v>0</v>
      </c>
      <c r="S170" s="237">
        <v>0</v>
      </c>
      <c r="T170" s="238">
        <f>S170*H170</f>
        <v>0</v>
      </c>
      <c r="AR170" s="239" t="s">
        <v>93</v>
      </c>
      <c r="AT170" s="239" t="s">
        <v>142</v>
      </c>
      <c r="AU170" s="239" t="s">
        <v>79</v>
      </c>
      <c r="AY170" s="13" t="s">
        <v>140</v>
      </c>
      <c r="BE170" s="240">
        <f>IF(N170="základná",J170,0)</f>
        <v>0</v>
      </c>
      <c r="BF170" s="240">
        <f>IF(N170="znížená",J170,0)</f>
        <v>0</v>
      </c>
      <c r="BG170" s="240">
        <f>IF(N170="zákl. prenesená",J170,0)</f>
        <v>0</v>
      </c>
      <c r="BH170" s="240">
        <f>IF(N170="zníž. prenesená",J170,0)</f>
        <v>0</v>
      </c>
      <c r="BI170" s="240">
        <f>IF(N170="nulová",J170,0)</f>
        <v>0</v>
      </c>
      <c r="BJ170" s="13" t="s">
        <v>86</v>
      </c>
      <c r="BK170" s="240">
        <f>ROUND(I170*H170,2)</f>
        <v>0</v>
      </c>
      <c r="BL170" s="13" t="s">
        <v>93</v>
      </c>
      <c r="BM170" s="239" t="s">
        <v>718</v>
      </c>
    </row>
    <row r="171" s="1" customFormat="1" ht="16.5" customHeight="1">
      <c r="B171" s="34"/>
      <c r="C171" s="228" t="s">
        <v>719</v>
      </c>
      <c r="D171" s="228" t="s">
        <v>142</v>
      </c>
      <c r="E171" s="229" t="s">
        <v>720</v>
      </c>
      <c r="F171" s="230" t="s">
        <v>721</v>
      </c>
      <c r="G171" s="231" t="s">
        <v>173</v>
      </c>
      <c r="H171" s="232">
        <v>1</v>
      </c>
      <c r="I171" s="233"/>
      <c r="J171" s="234">
        <f>ROUND(I171*H171,2)</f>
        <v>0</v>
      </c>
      <c r="K171" s="230" t="s">
        <v>1</v>
      </c>
      <c r="L171" s="39"/>
      <c r="M171" s="235" t="s">
        <v>1</v>
      </c>
      <c r="N171" s="236" t="s">
        <v>41</v>
      </c>
      <c r="O171" s="82"/>
      <c r="P171" s="237">
        <f>O171*H171</f>
        <v>0</v>
      </c>
      <c r="Q171" s="237">
        <v>0</v>
      </c>
      <c r="R171" s="237">
        <f>Q171*H171</f>
        <v>0</v>
      </c>
      <c r="S171" s="237">
        <v>0</v>
      </c>
      <c r="T171" s="238">
        <f>S171*H171</f>
        <v>0</v>
      </c>
      <c r="AR171" s="239" t="s">
        <v>93</v>
      </c>
      <c r="AT171" s="239" t="s">
        <v>142</v>
      </c>
      <c r="AU171" s="239" t="s">
        <v>79</v>
      </c>
      <c r="AY171" s="13" t="s">
        <v>140</v>
      </c>
      <c r="BE171" s="240">
        <f>IF(N171="základná",J171,0)</f>
        <v>0</v>
      </c>
      <c r="BF171" s="240">
        <f>IF(N171="znížená",J171,0)</f>
        <v>0</v>
      </c>
      <c r="BG171" s="240">
        <f>IF(N171="zákl. prenesená",J171,0)</f>
        <v>0</v>
      </c>
      <c r="BH171" s="240">
        <f>IF(N171="zníž. prenesená",J171,0)</f>
        <v>0</v>
      </c>
      <c r="BI171" s="240">
        <f>IF(N171="nulová",J171,0)</f>
        <v>0</v>
      </c>
      <c r="BJ171" s="13" t="s">
        <v>86</v>
      </c>
      <c r="BK171" s="240">
        <f>ROUND(I171*H171,2)</f>
        <v>0</v>
      </c>
      <c r="BL171" s="13" t="s">
        <v>93</v>
      </c>
      <c r="BM171" s="239" t="s">
        <v>722</v>
      </c>
    </row>
    <row r="172" s="1" customFormat="1" ht="16.5" customHeight="1">
      <c r="B172" s="34"/>
      <c r="C172" s="228" t="s">
        <v>594</v>
      </c>
      <c r="D172" s="228" t="s">
        <v>142</v>
      </c>
      <c r="E172" s="229" t="s">
        <v>723</v>
      </c>
      <c r="F172" s="230" t="s">
        <v>724</v>
      </c>
      <c r="G172" s="231" t="s">
        <v>173</v>
      </c>
      <c r="H172" s="232">
        <v>1</v>
      </c>
      <c r="I172" s="233"/>
      <c r="J172" s="234">
        <f>ROUND(I172*H172,2)</f>
        <v>0</v>
      </c>
      <c r="K172" s="230" t="s">
        <v>1</v>
      </c>
      <c r="L172" s="39"/>
      <c r="M172" s="235" t="s">
        <v>1</v>
      </c>
      <c r="N172" s="236" t="s">
        <v>41</v>
      </c>
      <c r="O172" s="82"/>
      <c r="P172" s="237">
        <f>O172*H172</f>
        <v>0</v>
      </c>
      <c r="Q172" s="237">
        <v>0</v>
      </c>
      <c r="R172" s="237">
        <f>Q172*H172</f>
        <v>0</v>
      </c>
      <c r="S172" s="237">
        <v>0</v>
      </c>
      <c r="T172" s="238">
        <f>S172*H172</f>
        <v>0</v>
      </c>
      <c r="AR172" s="239" t="s">
        <v>93</v>
      </c>
      <c r="AT172" s="239" t="s">
        <v>142</v>
      </c>
      <c r="AU172" s="239" t="s">
        <v>79</v>
      </c>
      <c r="AY172" s="13" t="s">
        <v>140</v>
      </c>
      <c r="BE172" s="240">
        <f>IF(N172="základná",J172,0)</f>
        <v>0</v>
      </c>
      <c r="BF172" s="240">
        <f>IF(N172="znížená",J172,0)</f>
        <v>0</v>
      </c>
      <c r="BG172" s="240">
        <f>IF(N172="zákl. prenesená",J172,0)</f>
        <v>0</v>
      </c>
      <c r="BH172" s="240">
        <f>IF(N172="zníž. prenesená",J172,0)</f>
        <v>0</v>
      </c>
      <c r="BI172" s="240">
        <f>IF(N172="nulová",J172,0)</f>
        <v>0</v>
      </c>
      <c r="BJ172" s="13" t="s">
        <v>86</v>
      </c>
      <c r="BK172" s="240">
        <f>ROUND(I172*H172,2)</f>
        <v>0</v>
      </c>
      <c r="BL172" s="13" t="s">
        <v>93</v>
      </c>
      <c r="BM172" s="239" t="s">
        <v>725</v>
      </c>
    </row>
    <row r="173" s="1" customFormat="1" ht="16.5" customHeight="1">
      <c r="B173" s="34"/>
      <c r="C173" s="228" t="s">
        <v>726</v>
      </c>
      <c r="D173" s="228" t="s">
        <v>142</v>
      </c>
      <c r="E173" s="229" t="s">
        <v>727</v>
      </c>
      <c r="F173" s="230" t="s">
        <v>728</v>
      </c>
      <c r="G173" s="231" t="s">
        <v>173</v>
      </c>
      <c r="H173" s="232">
        <v>2</v>
      </c>
      <c r="I173" s="233"/>
      <c r="J173" s="234">
        <f>ROUND(I173*H173,2)</f>
        <v>0</v>
      </c>
      <c r="K173" s="230" t="s">
        <v>1</v>
      </c>
      <c r="L173" s="39"/>
      <c r="M173" s="235" t="s">
        <v>1</v>
      </c>
      <c r="N173" s="236" t="s">
        <v>41</v>
      </c>
      <c r="O173" s="82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AR173" s="239" t="s">
        <v>93</v>
      </c>
      <c r="AT173" s="239" t="s">
        <v>142</v>
      </c>
      <c r="AU173" s="239" t="s">
        <v>79</v>
      </c>
      <c r="AY173" s="13" t="s">
        <v>140</v>
      </c>
      <c r="BE173" s="240">
        <f>IF(N173="základná",J173,0)</f>
        <v>0</v>
      </c>
      <c r="BF173" s="240">
        <f>IF(N173="znížená",J173,0)</f>
        <v>0</v>
      </c>
      <c r="BG173" s="240">
        <f>IF(N173="zákl. prenesená",J173,0)</f>
        <v>0</v>
      </c>
      <c r="BH173" s="240">
        <f>IF(N173="zníž. prenesená",J173,0)</f>
        <v>0</v>
      </c>
      <c r="BI173" s="240">
        <f>IF(N173="nulová",J173,0)</f>
        <v>0</v>
      </c>
      <c r="BJ173" s="13" t="s">
        <v>86</v>
      </c>
      <c r="BK173" s="240">
        <f>ROUND(I173*H173,2)</f>
        <v>0</v>
      </c>
      <c r="BL173" s="13" t="s">
        <v>93</v>
      </c>
      <c r="BM173" s="239" t="s">
        <v>729</v>
      </c>
    </row>
    <row r="174" s="1" customFormat="1" ht="16.5" customHeight="1">
      <c r="B174" s="34"/>
      <c r="C174" s="228" t="s">
        <v>651</v>
      </c>
      <c r="D174" s="228" t="s">
        <v>142</v>
      </c>
      <c r="E174" s="229" t="s">
        <v>730</v>
      </c>
      <c r="F174" s="230" t="s">
        <v>731</v>
      </c>
      <c r="G174" s="231" t="s">
        <v>173</v>
      </c>
      <c r="H174" s="232">
        <v>2</v>
      </c>
      <c r="I174" s="233"/>
      <c r="J174" s="234">
        <f>ROUND(I174*H174,2)</f>
        <v>0</v>
      </c>
      <c r="K174" s="230" t="s">
        <v>1</v>
      </c>
      <c r="L174" s="39"/>
      <c r="M174" s="235" t="s">
        <v>1</v>
      </c>
      <c r="N174" s="236" t="s">
        <v>41</v>
      </c>
      <c r="O174" s="82"/>
      <c r="P174" s="237">
        <f>O174*H174</f>
        <v>0</v>
      </c>
      <c r="Q174" s="237">
        <v>0</v>
      </c>
      <c r="R174" s="237">
        <f>Q174*H174</f>
        <v>0</v>
      </c>
      <c r="S174" s="237">
        <v>0</v>
      </c>
      <c r="T174" s="238">
        <f>S174*H174</f>
        <v>0</v>
      </c>
      <c r="AR174" s="239" t="s">
        <v>93</v>
      </c>
      <c r="AT174" s="239" t="s">
        <v>142</v>
      </c>
      <c r="AU174" s="239" t="s">
        <v>79</v>
      </c>
      <c r="AY174" s="13" t="s">
        <v>140</v>
      </c>
      <c r="BE174" s="240">
        <f>IF(N174="základná",J174,0)</f>
        <v>0</v>
      </c>
      <c r="BF174" s="240">
        <f>IF(N174="znížená",J174,0)</f>
        <v>0</v>
      </c>
      <c r="BG174" s="240">
        <f>IF(N174="zákl. prenesená",J174,0)</f>
        <v>0</v>
      </c>
      <c r="BH174" s="240">
        <f>IF(N174="zníž. prenesená",J174,0)</f>
        <v>0</v>
      </c>
      <c r="BI174" s="240">
        <f>IF(N174="nulová",J174,0)</f>
        <v>0</v>
      </c>
      <c r="BJ174" s="13" t="s">
        <v>86</v>
      </c>
      <c r="BK174" s="240">
        <f>ROUND(I174*H174,2)</f>
        <v>0</v>
      </c>
      <c r="BL174" s="13" t="s">
        <v>93</v>
      </c>
      <c r="BM174" s="239" t="s">
        <v>732</v>
      </c>
    </row>
    <row r="175" s="1" customFormat="1" ht="16.5" customHeight="1">
      <c r="B175" s="34"/>
      <c r="C175" s="228" t="s">
        <v>733</v>
      </c>
      <c r="D175" s="228" t="s">
        <v>142</v>
      </c>
      <c r="E175" s="229" t="s">
        <v>734</v>
      </c>
      <c r="F175" s="230" t="s">
        <v>735</v>
      </c>
      <c r="G175" s="231" t="s">
        <v>173</v>
      </c>
      <c r="H175" s="232">
        <v>2</v>
      </c>
      <c r="I175" s="233"/>
      <c r="J175" s="234">
        <f>ROUND(I175*H175,2)</f>
        <v>0</v>
      </c>
      <c r="K175" s="230" t="s">
        <v>1</v>
      </c>
      <c r="L175" s="39"/>
      <c r="M175" s="235" t="s">
        <v>1</v>
      </c>
      <c r="N175" s="236" t="s">
        <v>41</v>
      </c>
      <c r="O175" s="82"/>
      <c r="P175" s="237">
        <f>O175*H175</f>
        <v>0</v>
      </c>
      <c r="Q175" s="237">
        <v>0</v>
      </c>
      <c r="R175" s="237">
        <f>Q175*H175</f>
        <v>0</v>
      </c>
      <c r="S175" s="237">
        <v>0</v>
      </c>
      <c r="T175" s="238">
        <f>S175*H175</f>
        <v>0</v>
      </c>
      <c r="AR175" s="239" t="s">
        <v>93</v>
      </c>
      <c r="AT175" s="239" t="s">
        <v>142</v>
      </c>
      <c r="AU175" s="239" t="s">
        <v>79</v>
      </c>
      <c r="AY175" s="13" t="s">
        <v>140</v>
      </c>
      <c r="BE175" s="240">
        <f>IF(N175="základná",J175,0)</f>
        <v>0</v>
      </c>
      <c r="BF175" s="240">
        <f>IF(N175="znížená",J175,0)</f>
        <v>0</v>
      </c>
      <c r="BG175" s="240">
        <f>IF(N175="zákl. prenesená",J175,0)</f>
        <v>0</v>
      </c>
      <c r="BH175" s="240">
        <f>IF(N175="zníž. prenesená",J175,0)</f>
        <v>0</v>
      </c>
      <c r="BI175" s="240">
        <f>IF(N175="nulová",J175,0)</f>
        <v>0</v>
      </c>
      <c r="BJ175" s="13" t="s">
        <v>86</v>
      </c>
      <c r="BK175" s="240">
        <f>ROUND(I175*H175,2)</f>
        <v>0</v>
      </c>
      <c r="BL175" s="13" t="s">
        <v>93</v>
      </c>
      <c r="BM175" s="239" t="s">
        <v>736</v>
      </c>
    </row>
    <row r="176" s="1" customFormat="1" ht="16.5" customHeight="1">
      <c r="B176" s="34"/>
      <c r="C176" s="228" t="s">
        <v>654</v>
      </c>
      <c r="D176" s="228" t="s">
        <v>142</v>
      </c>
      <c r="E176" s="229" t="s">
        <v>737</v>
      </c>
      <c r="F176" s="230" t="s">
        <v>738</v>
      </c>
      <c r="G176" s="231" t="s">
        <v>173</v>
      </c>
      <c r="H176" s="232">
        <v>2</v>
      </c>
      <c r="I176" s="233"/>
      <c r="J176" s="234">
        <f>ROUND(I176*H176,2)</f>
        <v>0</v>
      </c>
      <c r="K176" s="230" t="s">
        <v>1</v>
      </c>
      <c r="L176" s="39"/>
      <c r="M176" s="235" t="s">
        <v>1</v>
      </c>
      <c r="N176" s="236" t="s">
        <v>41</v>
      </c>
      <c r="O176" s="82"/>
      <c r="P176" s="237">
        <f>O176*H176</f>
        <v>0</v>
      </c>
      <c r="Q176" s="237">
        <v>0</v>
      </c>
      <c r="R176" s="237">
        <f>Q176*H176</f>
        <v>0</v>
      </c>
      <c r="S176" s="237">
        <v>0</v>
      </c>
      <c r="T176" s="238">
        <f>S176*H176</f>
        <v>0</v>
      </c>
      <c r="AR176" s="239" t="s">
        <v>93</v>
      </c>
      <c r="AT176" s="239" t="s">
        <v>142</v>
      </c>
      <c r="AU176" s="239" t="s">
        <v>79</v>
      </c>
      <c r="AY176" s="13" t="s">
        <v>140</v>
      </c>
      <c r="BE176" s="240">
        <f>IF(N176="základná",J176,0)</f>
        <v>0</v>
      </c>
      <c r="BF176" s="240">
        <f>IF(N176="znížená",J176,0)</f>
        <v>0</v>
      </c>
      <c r="BG176" s="240">
        <f>IF(N176="zákl. prenesená",J176,0)</f>
        <v>0</v>
      </c>
      <c r="BH176" s="240">
        <f>IF(N176="zníž. prenesená",J176,0)</f>
        <v>0</v>
      </c>
      <c r="BI176" s="240">
        <f>IF(N176="nulová",J176,0)</f>
        <v>0</v>
      </c>
      <c r="BJ176" s="13" t="s">
        <v>86</v>
      </c>
      <c r="BK176" s="240">
        <f>ROUND(I176*H176,2)</f>
        <v>0</v>
      </c>
      <c r="BL176" s="13" t="s">
        <v>93</v>
      </c>
      <c r="BM176" s="239" t="s">
        <v>739</v>
      </c>
    </row>
    <row r="177" s="1" customFormat="1" ht="16.5" customHeight="1">
      <c r="B177" s="34"/>
      <c r="C177" s="228" t="s">
        <v>740</v>
      </c>
      <c r="D177" s="228" t="s">
        <v>142</v>
      </c>
      <c r="E177" s="229" t="s">
        <v>741</v>
      </c>
      <c r="F177" s="230" t="s">
        <v>742</v>
      </c>
      <c r="G177" s="231" t="s">
        <v>155</v>
      </c>
      <c r="H177" s="232">
        <v>12</v>
      </c>
      <c r="I177" s="233"/>
      <c r="J177" s="234">
        <f>ROUND(I177*H177,2)</f>
        <v>0</v>
      </c>
      <c r="K177" s="230" t="s">
        <v>1</v>
      </c>
      <c r="L177" s="39"/>
      <c r="M177" s="235" t="s">
        <v>1</v>
      </c>
      <c r="N177" s="236" t="s">
        <v>41</v>
      </c>
      <c r="O177" s="82"/>
      <c r="P177" s="237">
        <f>O177*H177</f>
        <v>0</v>
      </c>
      <c r="Q177" s="237">
        <v>0</v>
      </c>
      <c r="R177" s="237">
        <f>Q177*H177</f>
        <v>0</v>
      </c>
      <c r="S177" s="237">
        <v>0</v>
      </c>
      <c r="T177" s="238">
        <f>S177*H177</f>
        <v>0</v>
      </c>
      <c r="AR177" s="239" t="s">
        <v>93</v>
      </c>
      <c r="AT177" s="239" t="s">
        <v>142</v>
      </c>
      <c r="AU177" s="239" t="s">
        <v>79</v>
      </c>
      <c r="AY177" s="13" t="s">
        <v>140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3" t="s">
        <v>86</v>
      </c>
      <c r="BK177" s="240">
        <f>ROUND(I177*H177,2)</f>
        <v>0</v>
      </c>
      <c r="BL177" s="13" t="s">
        <v>93</v>
      </c>
      <c r="BM177" s="239" t="s">
        <v>743</v>
      </c>
    </row>
    <row r="178" s="1" customFormat="1" ht="16.5" customHeight="1">
      <c r="B178" s="34"/>
      <c r="C178" s="228" t="s">
        <v>657</v>
      </c>
      <c r="D178" s="228" t="s">
        <v>142</v>
      </c>
      <c r="E178" s="229" t="s">
        <v>744</v>
      </c>
      <c r="F178" s="230" t="s">
        <v>745</v>
      </c>
      <c r="G178" s="231" t="s">
        <v>155</v>
      </c>
      <c r="H178" s="232">
        <v>12</v>
      </c>
      <c r="I178" s="233"/>
      <c r="J178" s="234">
        <f>ROUND(I178*H178,2)</f>
        <v>0</v>
      </c>
      <c r="K178" s="230" t="s">
        <v>1</v>
      </c>
      <c r="L178" s="39"/>
      <c r="M178" s="235" t="s">
        <v>1</v>
      </c>
      <c r="N178" s="236" t="s">
        <v>41</v>
      </c>
      <c r="O178" s="82"/>
      <c r="P178" s="237">
        <f>O178*H178</f>
        <v>0</v>
      </c>
      <c r="Q178" s="237">
        <v>0</v>
      </c>
      <c r="R178" s="237">
        <f>Q178*H178</f>
        <v>0</v>
      </c>
      <c r="S178" s="237">
        <v>0</v>
      </c>
      <c r="T178" s="238">
        <f>S178*H178</f>
        <v>0</v>
      </c>
      <c r="AR178" s="239" t="s">
        <v>93</v>
      </c>
      <c r="AT178" s="239" t="s">
        <v>142</v>
      </c>
      <c r="AU178" s="239" t="s">
        <v>79</v>
      </c>
      <c r="AY178" s="13" t="s">
        <v>140</v>
      </c>
      <c r="BE178" s="240">
        <f>IF(N178="základná",J178,0)</f>
        <v>0</v>
      </c>
      <c r="BF178" s="240">
        <f>IF(N178="znížená",J178,0)</f>
        <v>0</v>
      </c>
      <c r="BG178" s="240">
        <f>IF(N178="zákl. prenesená",J178,0)</f>
        <v>0</v>
      </c>
      <c r="BH178" s="240">
        <f>IF(N178="zníž. prenesená",J178,0)</f>
        <v>0</v>
      </c>
      <c r="BI178" s="240">
        <f>IF(N178="nulová",J178,0)</f>
        <v>0</v>
      </c>
      <c r="BJ178" s="13" t="s">
        <v>86</v>
      </c>
      <c r="BK178" s="240">
        <f>ROUND(I178*H178,2)</f>
        <v>0</v>
      </c>
      <c r="BL178" s="13" t="s">
        <v>93</v>
      </c>
      <c r="BM178" s="239" t="s">
        <v>746</v>
      </c>
    </row>
    <row r="179" s="1" customFormat="1" ht="16.5" customHeight="1">
      <c r="B179" s="34"/>
      <c r="C179" s="228" t="s">
        <v>747</v>
      </c>
      <c r="D179" s="228" t="s">
        <v>142</v>
      </c>
      <c r="E179" s="229" t="s">
        <v>748</v>
      </c>
      <c r="F179" s="230" t="s">
        <v>721</v>
      </c>
      <c r="G179" s="231" t="s">
        <v>173</v>
      </c>
      <c r="H179" s="232">
        <v>3</v>
      </c>
      <c r="I179" s="233"/>
      <c r="J179" s="234">
        <f>ROUND(I179*H179,2)</f>
        <v>0</v>
      </c>
      <c r="K179" s="230" t="s">
        <v>1</v>
      </c>
      <c r="L179" s="39"/>
      <c r="M179" s="235" t="s">
        <v>1</v>
      </c>
      <c r="N179" s="236" t="s">
        <v>41</v>
      </c>
      <c r="O179" s="82"/>
      <c r="P179" s="237">
        <f>O179*H179</f>
        <v>0</v>
      </c>
      <c r="Q179" s="237">
        <v>0</v>
      </c>
      <c r="R179" s="237">
        <f>Q179*H179</f>
        <v>0</v>
      </c>
      <c r="S179" s="237">
        <v>0</v>
      </c>
      <c r="T179" s="238">
        <f>S179*H179</f>
        <v>0</v>
      </c>
      <c r="AR179" s="239" t="s">
        <v>93</v>
      </c>
      <c r="AT179" s="239" t="s">
        <v>142</v>
      </c>
      <c r="AU179" s="239" t="s">
        <v>79</v>
      </c>
      <c r="AY179" s="13" t="s">
        <v>140</v>
      </c>
      <c r="BE179" s="240">
        <f>IF(N179="základná",J179,0)</f>
        <v>0</v>
      </c>
      <c r="BF179" s="240">
        <f>IF(N179="znížená",J179,0)</f>
        <v>0</v>
      </c>
      <c r="BG179" s="240">
        <f>IF(N179="zákl. prenesená",J179,0)</f>
        <v>0</v>
      </c>
      <c r="BH179" s="240">
        <f>IF(N179="zníž. prenesená",J179,0)</f>
        <v>0</v>
      </c>
      <c r="BI179" s="240">
        <f>IF(N179="nulová",J179,0)</f>
        <v>0</v>
      </c>
      <c r="BJ179" s="13" t="s">
        <v>86</v>
      </c>
      <c r="BK179" s="240">
        <f>ROUND(I179*H179,2)</f>
        <v>0</v>
      </c>
      <c r="BL179" s="13" t="s">
        <v>93</v>
      </c>
      <c r="BM179" s="239" t="s">
        <v>749</v>
      </c>
    </row>
    <row r="180" s="1" customFormat="1" ht="16.5" customHeight="1">
      <c r="B180" s="34"/>
      <c r="C180" s="228" t="s">
        <v>660</v>
      </c>
      <c r="D180" s="228" t="s">
        <v>142</v>
      </c>
      <c r="E180" s="229" t="s">
        <v>750</v>
      </c>
      <c r="F180" s="230" t="s">
        <v>724</v>
      </c>
      <c r="G180" s="231" t="s">
        <v>173</v>
      </c>
      <c r="H180" s="232">
        <v>3</v>
      </c>
      <c r="I180" s="233"/>
      <c r="J180" s="234">
        <f>ROUND(I180*H180,2)</f>
        <v>0</v>
      </c>
      <c r="K180" s="230" t="s">
        <v>1</v>
      </c>
      <c r="L180" s="39"/>
      <c r="M180" s="235" t="s">
        <v>1</v>
      </c>
      <c r="N180" s="236" t="s">
        <v>41</v>
      </c>
      <c r="O180" s="82"/>
      <c r="P180" s="237">
        <f>O180*H180</f>
        <v>0</v>
      </c>
      <c r="Q180" s="237">
        <v>0</v>
      </c>
      <c r="R180" s="237">
        <f>Q180*H180</f>
        <v>0</v>
      </c>
      <c r="S180" s="237">
        <v>0</v>
      </c>
      <c r="T180" s="238">
        <f>S180*H180</f>
        <v>0</v>
      </c>
      <c r="AR180" s="239" t="s">
        <v>93</v>
      </c>
      <c r="AT180" s="239" t="s">
        <v>142</v>
      </c>
      <c r="AU180" s="239" t="s">
        <v>79</v>
      </c>
      <c r="AY180" s="13" t="s">
        <v>140</v>
      </c>
      <c r="BE180" s="240">
        <f>IF(N180="základná",J180,0)</f>
        <v>0</v>
      </c>
      <c r="BF180" s="240">
        <f>IF(N180="znížená",J180,0)</f>
        <v>0</v>
      </c>
      <c r="BG180" s="240">
        <f>IF(N180="zákl. prenesená",J180,0)</f>
        <v>0</v>
      </c>
      <c r="BH180" s="240">
        <f>IF(N180="zníž. prenesená",J180,0)</f>
        <v>0</v>
      </c>
      <c r="BI180" s="240">
        <f>IF(N180="nulová",J180,0)</f>
        <v>0</v>
      </c>
      <c r="BJ180" s="13" t="s">
        <v>86</v>
      </c>
      <c r="BK180" s="240">
        <f>ROUND(I180*H180,2)</f>
        <v>0</v>
      </c>
      <c r="BL180" s="13" t="s">
        <v>93</v>
      </c>
      <c r="BM180" s="239" t="s">
        <v>751</v>
      </c>
    </row>
    <row r="181" s="1" customFormat="1" ht="16.5" customHeight="1">
      <c r="B181" s="34"/>
      <c r="C181" s="228" t="s">
        <v>752</v>
      </c>
      <c r="D181" s="228" t="s">
        <v>142</v>
      </c>
      <c r="E181" s="229" t="s">
        <v>753</v>
      </c>
      <c r="F181" s="230" t="s">
        <v>754</v>
      </c>
      <c r="G181" s="231" t="s">
        <v>173</v>
      </c>
      <c r="H181" s="232">
        <v>1</v>
      </c>
      <c r="I181" s="233"/>
      <c r="J181" s="234">
        <f>ROUND(I181*H181,2)</f>
        <v>0</v>
      </c>
      <c r="K181" s="230" t="s">
        <v>1</v>
      </c>
      <c r="L181" s="39"/>
      <c r="M181" s="235" t="s">
        <v>1</v>
      </c>
      <c r="N181" s="236" t="s">
        <v>41</v>
      </c>
      <c r="O181" s="82"/>
      <c r="P181" s="237">
        <f>O181*H181</f>
        <v>0</v>
      </c>
      <c r="Q181" s="237">
        <v>0</v>
      </c>
      <c r="R181" s="237">
        <f>Q181*H181</f>
        <v>0</v>
      </c>
      <c r="S181" s="237">
        <v>0</v>
      </c>
      <c r="T181" s="238">
        <f>S181*H181</f>
        <v>0</v>
      </c>
      <c r="AR181" s="239" t="s">
        <v>93</v>
      </c>
      <c r="AT181" s="239" t="s">
        <v>142</v>
      </c>
      <c r="AU181" s="239" t="s">
        <v>79</v>
      </c>
      <c r="AY181" s="13" t="s">
        <v>140</v>
      </c>
      <c r="BE181" s="240">
        <f>IF(N181="základná",J181,0)</f>
        <v>0</v>
      </c>
      <c r="BF181" s="240">
        <f>IF(N181="znížená",J181,0)</f>
        <v>0</v>
      </c>
      <c r="BG181" s="240">
        <f>IF(N181="zákl. prenesená",J181,0)</f>
        <v>0</v>
      </c>
      <c r="BH181" s="240">
        <f>IF(N181="zníž. prenesená",J181,0)</f>
        <v>0</v>
      </c>
      <c r="BI181" s="240">
        <f>IF(N181="nulová",J181,0)</f>
        <v>0</v>
      </c>
      <c r="BJ181" s="13" t="s">
        <v>86</v>
      </c>
      <c r="BK181" s="240">
        <f>ROUND(I181*H181,2)</f>
        <v>0</v>
      </c>
      <c r="BL181" s="13" t="s">
        <v>93</v>
      </c>
      <c r="BM181" s="239" t="s">
        <v>755</v>
      </c>
    </row>
    <row r="182" s="1" customFormat="1" ht="16.5" customHeight="1">
      <c r="B182" s="34"/>
      <c r="C182" s="228" t="s">
        <v>663</v>
      </c>
      <c r="D182" s="228" t="s">
        <v>142</v>
      </c>
      <c r="E182" s="229" t="s">
        <v>756</v>
      </c>
      <c r="F182" s="230" t="s">
        <v>757</v>
      </c>
      <c r="G182" s="231" t="s">
        <v>173</v>
      </c>
      <c r="H182" s="232">
        <v>1</v>
      </c>
      <c r="I182" s="233"/>
      <c r="J182" s="234">
        <f>ROUND(I182*H182,2)</f>
        <v>0</v>
      </c>
      <c r="K182" s="230" t="s">
        <v>1</v>
      </c>
      <c r="L182" s="39"/>
      <c r="M182" s="235" t="s">
        <v>1</v>
      </c>
      <c r="N182" s="236" t="s">
        <v>41</v>
      </c>
      <c r="O182" s="82"/>
      <c r="P182" s="237">
        <f>O182*H182</f>
        <v>0</v>
      </c>
      <c r="Q182" s="237">
        <v>0</v>
      </c>
      <c r="R182" s="237">
        <f>Q182*H182</f>
        <v>0</v>
      </c>
      <c r="S182" s="237">
        <v>0</v>
      </c>
      <c r="T182" s="238">
        <f>S182*H182</f>
        <v>0</v>
      </c>
      <c r="AR182" s="239" t="s">
        <v>93</v>
      </c>
      <c r="AT182" s="239" t="s">
        <v>142</v>
      </c>
      <c r="AU182" s="239" t="s">
        <v>79</v>
      </c>
      <c r="AY182" s="13" t="s">
        <v>140</v>
      </c>
      <c r="BE182" s="240">
        <f>IF(N182="základná",J182,0)</f>
        <v>0</v>
      </c>
      <c r="BF182" s="240">
        <f>IF(N182="znížená",J182,0)</f>
        <v>0</v>
      </c>
      <c r="BG182" s="240">
        <f>IF(N182="zákl. prenesená",J182,0)</f>
        <v>0</v>
      </c>
      <c r="BH182" s="240">
        <f>IF(N182="zníž. prenesená",J182,0)</f>
        <v>0</v>
      </c>
      <c r="BI182" s="240">
        <f>IF(N182="nulová",J182,0)</f>
        <v>0</v>
      </c>
      <c r="BJ182" s="13" t="s">
        <v>86</v>
      </c>
      <c r="BK182" s="240">
        <f>ROUND(I182*H182,2)</f>
        <v>0</v>
      </c>
      <c r="BL182" s="13" t="s">
        <v>93</v>
      </c>
      <c r="BM182" s="239" t="s">
        <v>758</v>
      </c>
    </row>
    <row r="183" s="1" customFormat="1" ht="16.5" customHeight="1">
      <c r="B183" s="34"/>
      <c r="C183" s="228" t="s">
        <v>759</v>
      </c>
      <c r="D183" s="228" t="s">
        <v>142</v>
      </c>
      <c r="E183" s="229" t="s">
        <v>760</v>
      </c>
      <c r="F183" s="230" t="s">
        <v>761</v>
      </c>
      <c r="G183" s="231" t="s">
        <v>155</v>
      </c>
      <c r="H183" s="232">
        <v>6</v>
      </c>
      <c r="I183" s="233"/>
      <c r="J183" s="234">
        <f>ROUND(I183*H183,2)</f>
        <v>0</v>
      </c>
      <c r="K183" s="230" t="s">
        <v>1</v>
      </c>
      <c r="L183" s="39"/>
      <c r="M183" s="235" t="s">
        <v>1</v>
      </c>
      <c r="N183" s="236" t="s">
        <v>41</v>
      </c>
      <c r="O183" s="82"/>
      <c r="P183" s="237">
        <f>O183*H183</f>
        <v>0</v>
      </c>
      <c r="Q183" s="237">
        <v>0</v>
      </c>
      <c r="R183" s="237">
        <f>Q183*H183</f>
        <v>0</v>
      </c>
      <c r="S183" s="237">
        <v>0</v>
      </c>
      <c r="T183" s="238">
        <f>S183*H183</f>
        <v>0</v>
      </c>
      <c r="AR183" s="239" t="s">
        <v>93</v>
      </c>
      <c r="AT183" s="239" t="s">
        <v>142</v>
      </c>
      <c r="AU183" s="239" t="s">
        <v>79</v>
      </c>
      <c r="AY183" s="13" t="s">
        <v>140</v>
      </c>
      <c r="BE183" s="240">
        <f>IF(N183="základná",J183,0)</f>
        <v>0</v>
      </c>
      <c r="BF183" s="240">
        <f>IF(N183="znížená",J183,0)</f>
        <v>0</v>
      </c>
      <c r="BG183" s="240">
        <f>IF(N183="zákl. prenesená",J183,0)</f>
        <v>0</v>
      </c>
      <c r="BH183" s="240">
        <f>IF(N183="zníž. prenesená",J183,0)</f>
        <v>0</v>
      </c>
      <c r="BI183" s="240">
        <f>IF(N183="nulová",J183,0)</f>
        <v>0</v>
      </c>
      <c r="BJ183" s="13" t="s">
        <v>86</v>
      </c>
      <c r="BK183" s="240">
        <f>ROUND(I183*H183,2)</f>
        <v>0</v>
      </c>
      <c r="BL183" s="13" t="s">
        <v>93</v>
      </c>
      <c r="BM183" s="239" t="s">
        <v>762</v>
      </c>
    </row>
    <row r="184" s="1" customFormat="1" ht="16.5" customHeight="1">
      <c r="B184" s="34"/>
      <c r="C184" s="228" t="s">
        <v>666</v>
      </c>
      <c r="D184" s="228" t="s">
        <v>142</v>
      </c>
      <c r="E184" s="229" t="s">
        <v>763</v>
      </c>
      <c r="F184" s="230" t="s">
        <v>764</v>
      </c>
      <c r="G184" s="231" t="s">
        <v>155</v>
      </c>
      <c r="H184" s="232">
        <v>6</v>
      </c>
      <c r="I184" s="233"/>
      <c r="J184" s="234">
        <f>ROUND(I184*H184,2)</f>
        <v>0</v>
      </c>
      <c r="K184" s="230" t="s">
        <v>1</v>
      </c>
      <c r="L184" s="39"/>
      <c r="M184" s="235" t="s">
        <v>1</v>
      </c>
      <c r="N184" s="236" t="s">
        <v>41</v>
      </c>
      <c r="O184" s="82"/>
      <c r="P184" s="237">
        <f>O184*H184</f>
        <v>0</v>
      </c>
      <c r="Q184" s="237">
        <v>0</v>
      </c>
      <c r="R184" s="237">
        <f>Q184*H184</f>
        <v>0</v>
      </c>
      <c r="S184" s="237">
        <v>0</v>
      </c>
      <c r="T184" s="238">
        <f>S184*H184</f>
        <v>0</v>
      </c>
      <c r="AR184" s="239" t="s">
        <v>93</v>
      </c>
      <c r="AT184" s="239" t="s">
        <v>142</v>
      </c>
      <c r="AU184" s="239" t="s">
        <v>79</v>
      </c>
      <c r="AY184" s="13" t="s">
        <v>140</v>
      </c>
      <c r="BE184" s="240">
        <f>IF(N184="základná",J184,0)</f>
        <v>0</v>
      </c>
      <c r="BF184" s="240">
        <f>IF(N184="znížená",J184,0)</f>
        <v>0</v>
      </c>
      <c r="BG184" s="240">
        <f>IF(N184="zákl. prenesená",J184,0)</f>
        <v>0</v>
      </c>
      <c r="BH184" s="240">
        <f>IF(N184="zníž. prenesená",J184,0)</f>
        <v>0</v>
      </c>
      <c r="BI184" s="240">
        <f>IF(N184="nulová",J184,0)</f>
        <v>0</v>
      </c>
      <c r="BJ184" s="13" t="s">
        <v>86</v>
      </c>
      <c r="BK184" s="240">
        <f>ROUND(I184*H184,2)</f>
        <v>0</v>
      </c>
      <c r="BL184" s="13" t="s">
        <v>93</v>
      </c>
      <c r="BM184" s="239" t="s">
        <v>765</v>
      </c>
    </row>
    <row r="185" s="1" customFormat="1" ht="16.5" customHeight="1">
      <c r="B185" s="34"/>
      <c r="C185" s="228" t="s">
        <v>766</v>
      </c>
      <c r="D185" s="228" t="s">
        <v>142</v>
      </c>
      <c r="E185" s="229" t="s">
        <v>767</v>
      </c>
      <c r="F185" s="230" t="s">
        <v>768</v>
      </c>
      <c r="G185" s="231" t="s">
        <v>173</v>
      </c>
      <c r="H185" s="232">
        <v>1</v>
      </c>
      <c r="I185" s="233"/>
      <c r="J185" s="234">
        <f>ROUND(I185*H185,2)</f>
        <v>0</v>
      </c>
      <c r="K185" s="230" t="s">
        <v>1</v>
      </c>
      <c r="L185" s="39"/>
      <c r="M185" s="235" t="s">
        <v>1</v>
      </c>
      <c r="N185" s="236" t="s">
        <v>41</v>
      </c>
      <c r="O185" s="82"/>
      <c r="P185" s="237">
        <f>O185*H185</f>
        <v>0</v>
      </c>
      <c r="Q185" s="237">
        <v>0</v>
      </c>
      <c r="R185" s="237">
        <f>Q185*H185</f>
        <v>0</v>
      </c>
      <c r="S185" s="237">
        <v>0</v>
      </c>
      <c r="T185" s="238">
        <f>S185*H185</f>
        <v>0</v>
      </c>
      <c r="AR185" s="239" t="s">
        <v>93</v>
      </c>
      <c r="AT185" s="239" t="s">
        <v>142</v>
      </c>
      <c r="AU185" s="239" t="s">
        <v>79</v>
      </c>
      <c r="AY185" s="13" t="s">
        <v>140</v>
      </c>
      <c r="BE185" s="240">
        <f>IF(N185="základná",J185,0)</f>
        <v>0</v>
      </c>
      <c r="BF185" s="240">
        <f>IF(N185="znížená",J185,0)</f>
        <v>0</v>
      </c>
      <c r="BG185" s="240">
        <f>IF(N185="zákl. prenesená",J185,0)</f>
        <v>0</v>
      </c>
      <c r="BH185" s="240">
        <f>IF(N185="zníž. prenesená",J185,0)</f>
        <v>0</v>
      </c>
      <c r="BI185" s="240">
        <f>IF(N185="nulová",J185,0)</f>
        <v>0</v>
      </c>
      <c r="BJ185" s="13" t="s">
        <v>86</v>
      </c>
      <c r="BK185" s="240">
        <f>ROUND(I185*H185,2)</f>
        <v>0</v>
      </c>
      <c r="BL185" s="13" t="s">
        <v>93</v>
      </c>
      <c r="BM185" s="239" t="s">
        <v>769</v>
      </c>
    </row>
    <row r="186" s="1" customFormat="1" ht="16.5" customHeight="1">
      <c r="B186" s="34"/>
      <c r="C186" s="228" t="s">
        <v>669</v>
      </c>
      <c r="D186" s="228" t="s">
        <v>142</v>
      </c>
      <c r="E186" s="229" t="s">
        <v>770</v>
      </c>
      <c r="F186" s="230" t="s">
        <v>771</v>
      </c>
      <c r="G186" s="231" t="s">
        <v>173</v>
      </c>
      <c r="H186" s="232">
        <v>1</v>
      </c>
      <c r="I186" s="233"/>
      <c r="J186" s="234">
        <f>ROUND(I186*H186,2)</f>
        <v>0</v>
      </c>
      <c r="K186" s="230" t="s">
        <v>1</v>
      </c>
      <c r="L186" s="39"/>
      <c r="M186" s="235" t="s">
        <v>1</v>
      </c>
      <c r="N186" s="236" t="s">
        <v>41</v>
      </c>
      <c r="O186" s="82"/>
      <c r="P186" s="237">
        <f>O186*H186</f>
        <v>0</v>
      </c>
      <c r="Q186" s="237">
        <v>0</v>
      </c>
      <c r="R186" s="237">
        <f>Q186*H186</f>
        <v>0</v>
      </c>
      <c r="S186" s="237">
        <v>0</v>
      </c>
      <c r="T186" s="238">
        <f>S186*H186</f>
        <v>0</v>
      </c>
      <c r="AR186" s="239" t="s">
        <v>93</v>
      </c>
      <c r="AT186" s="239" t="s">
        <v>142</v>
      </c>
      <c r="AU186" s="239" t="s">
        <v>79</v>
      </c>
      <c r="AY186" s="13" t="s">
        <v>140</v>
      </c>
      <c r="BE186" s="240">
        <f>IF(N186="základná",J186,0)</f>
        <v>0</v>
      </c>
      <c r="BF186" s="240">
        <f>IF(N186="znížená",J186,0)</f>
        <v>0</v>
      </c>
      <c r="BG186" s="240">
        <f>IF(N186="zákl. prenesená",J186,0)</f>
        <v>0</v>
      </c>
      <c r="BH186" s="240">
        <f>IF(N186="zníž. prenesená",J186,0)</f>
        <v>0</v>
      </c>
      <c r="BI186" s="240">
        <f>IF(N186="nulová",J186,0)</f>
        <v>0</v>
      </c>
      <c r="BJ186" s="13" t="s">
        <v>86</v>
      </c>
      <c r="BK186" s="240">
        <f>ROUND(I186*H186,2)</f>
        <v>0</v>
      </c>
      <c r="BL186" s="13" t="s">
        <v>93</v>
      </c>
      <c r="BM186" s="239" t="s">
        <v>772</v>
      </c>
    </row>
    <row r="187" s="1" customFormat="1" ht="16.5" customHeight="1">
      <c r="B187" s="34"/>
      <c r="C187" s="228" t="s">
        <v>773</v>
      </c>
      <c r="D187" s="228" t="s">
        <v>142</v>
      </c>
      <c r="E187" s="229" t="s">
        <v>774</v>
      </c>
      <c r="F187" s="230" t="s">
        <v>775</v>
      </c>
      <c r="G187" s="231" t="s">
        <v>173</v>
      </c>
      <c r="H187" s="232">
        <v>1</v>
      </c>
      <c r="I187" s="233"/>
      <c r="J187" s="234">
        <f>ROUND(I187*H187,2)</f>
        <v>0</v>
      </c>
      <c r="K187" s="230" t="s">
        <v>1</v>
      </c>
      <c r="L187" s="39"/>
      <c r="M187" s="235" t="s">
        <v>1</v>
      </c>
      <c r="N187" s="236" t="s">
        <v>41</v>
      </c>
      <c r="O187" s="82"/>
      <c r="P187" s="237">
        <f>O187*H187</f>
        <v>0</v>
      </c>
      <c r="Q187" s="237">
        <v>0</v>
      </c>
      <c r="R187" s="237">
        <f>Q187*H187</f>
        <v>0</v>
      </c>
      <c r="S187" s="237">
        <v>0</v>
      </c>
      <c r="T187" s="238">
        <f>S187*H187</f>
        <v>0</v>
      </c>
      <c r="AR187" s="239" t="s">
        <v>93</v>
      </c>
      <c r="AT187" s="239" t="s">
        <v>142</v>
      </c>
      <c r="AU187" s="239" t="s">
        <v>79</v>
      </c>
      <c r="AY187" s="13" t="s">
        <v>140</v>
      </c>
      <c r="BE187" s="240">
        <f>IF(N187="základná",J187,0)</f>
        <v>0</v>
      </c>
      <c r="BF187" s="240">
        <f>IF(N187="znížená",J187,0)</f>
        <v>0</v>
      </c>
      <c r="BG187" s="240">
        <f>IF(N187="zákl. prenesená",J187,0)</f>
        <v>0</v>
      </c>
      <c r="BH187" s="240">
        <f>IF(N187="zníž. prenesená",J187,0)</f>
        <v>0</v>
      </c>
      <c r="BI187" s="240">
        <f>IF(N187="nulová",J187,0)</f>
        <v>0</v>
      </c>
      <c r="BJ187" s="13" t="s">
        <v>86</v>
      </c>
      <c r="BK187" s="240">
        <f>ROUND(I187*H187,2)</f>
        <v>0</v>
      </c>
      <c r="BL187" s="13" t="s">
        <v>93</v>
      </c>
      <c r="BM187" s="239" t="s">
        <v>776</v>
      </c>
    </row>
    <row r="188" s="1" customFormat="1" ht="16.5" customHeight="1">
      <c r="B188" s="34"/>
      <c r="C188" s="228" t="s">
        <v>672</v>
      </c>
      <c r="D188" s="228" t="s">
        <v>142</v>
      </c>
      <c r="E188" s="229" t="s">
        <v>777</v>
      </c>
      <c r="F188" s="230" t="s">
        <v>778</v>
      </c>
      <c r="G188" s="231" t="s">
        <v>173</v>
      </c>
      <c r="H188" s="232">
        <v>1</v>
      </c>
      <c r="I188" s="233"/>
      <c r="J188" s="234">
        <f>ROUND(I188*H188,2)</f>
        <v>0</v>
      </c>
      <c r="K188" s="230" t="s">
        <v>1</v>
      </c>
      <c r="L188" s="39"/>
      <c r="M188" s="235" t="s">
        <v>1</v>
      </c>
      <c r="N188" s="236" t="s">
        <v>41</v>
      </c>
      <c r="O188" s="82"/>
      <c r="P188" s="237">
        <f>O188*H188</f>
        <v>0</v>
      </c>
      <c r="Q188" s="237">
        <v>0</v>
      </c>
      <c r="R188" s="237">
        <f>Q188*H188</f>
        <v>0</v>
      </c>
      <c r="S188" s="237">
        <v>0</v>
      </c>
      <c r="T188" s="238">
        <f>S188*H188</f>
        <v>0</v>
      </c>
      <c r="AR188" s="239" t="s">
        <v>93</v>
      </c>
      <c r="AT188" s="239" t="s">
        <v>142</v>
      </c>
      <c r="AU188" s="239" t="s">
        <v>79</v>
      </c>
      <c r="AY188" s="13" t="s">
        <v>140</v>
      </c>
      <c r="BE188" s="240">
        <f>IF(N188="základná",J188,0)</f>
        <v>0</v>
      </c>
      <c r="BF188" s="240">
        <f>IF(N188="znížená",J188,0)</f>
        <v>0</v>
      </c>
      <c r="BG188" s="240">
        <f>IF(N188="zákl. prenesená",J188,0)</f>
        <v>0</v>
      </c>
      <c r="BH188" s="240">
        <f>IF(N188="zníž. prenesená",J188,0)</f>
        <v>0</v>
      </c>
      <c r="BI188" s="240">
        <f>IF(N188="nulová",J188,0)</f>
        <v>0</v>
      </c>
      <c r="BJ188" s="13" t="s">
        <v>86</v>
      </c>
      <c r="BK188" s="240">
        <f>ROUND(I188*H188,2)</f>
        <v>0</v>
      </c>
      <c r="BL188" s="13" t="s">
        <v>93</v>
      </c>
      <c r="BM188" s="239" t="s">
        <v>779</v>
      </c>
    </row>
    <row r="189" s="1" customFormat="1" ht="16.5" customHeight="1">
      <c r="B189" s="34"/>
      <c r="C189" s="228" t="s">
        <v>780</v>
      </c>
      <c r="D189" s="228" t="s">
        <v>142</v>
      </c>
      <c r="E189" s="229" t="s">
        <v>781</v>
      </c>
      <c r="F189" s="230" t="s">
        <v>782</v>
      </c>
      <c r="G189" s="231" t="s">
        <v>173</v>
      </c>
      <c r="H189" s="232">
        <v>1</v>
      </c>
      <c r="I189" s="233"/>
      <c r="J189" s="234">
        <f>ROUND(I189*H189,2)</f>
        <v>0</v>
      </c>
      <c r="K189" s="230" t="s">
        <v>1</v>
      </c>
      <c r="L189" s="39"/>
      <c r="M189" s="235" t="s">
        <v>1</v>
      </c>
      <c r="N189" s="236" t="s">
        <v>41</v>
      </c>
      <c r="O189" s="82"/>
      <c r="P189" s="237">
        <f>O189*H189</f>
        <v>0</v>
      </c>
      <c r="Q189" s="237">
        <v>0</v>
      </c>
      <c r="R189" s="237">
        <f>Q189*H189</f>
        <v>0</v>
      </c>
      <c r="S189" s="237">
        <v>0</v>
      </c>
      <c r="T189" s="238">
        <f>S189*H189</f>
        <v>0</v>
      </c>
      <c r="AR189" s="239" t="s">
        <v>93</v>
      </c>
      <c r="AT189" s="239" t="s">
        <v>142</v>
      </c>
      <c r="AU189" s="239" t="s">
        <v>79</v>
      </c>
      <c r="AY189" s="13" t="s">
        <v>140</v>
      </c>
      <c r="BE189" s="240">
        <f>IF(N189="základná",J189,0)</f>
        <v>0</v>
      </c>
      <c r="BF189" s="240">
        <f>IF(N189="znížená",J189,0)</f>
        <v>0</v>
      </c>
      <c r="BG189" s="240">
        <f>IF(N189="zákl. prenesená",J189,0)</f>
        <v>0</v>
      </c>
      <c r="BH189" s="240">
        <f>IF(N189="zníž. prenesená",J189,0)</f>
        <v>0</v>
      </c>
      <c r="BI189" s="240">
        <f>IF(N189="nulová",J189,0)</f>
        <v>0</v>
      </c>
      <c r="BJ189" s="13" t="s">
        <v>86</v>
      </c>
      <c r="BK189" s="240">
        <f>ROUND(I189*H189,2)</f>
        <v>0</v>
      </c>
      <c r="BL189" s="13" t="s">
        <v>93</v>
      </c>
      <c r="BM189" s="239" t="s">
        <v>783</v>
      </c>
    </row>
    <row r="190" s="1" customFormat="1" ht="16.5" customHeight="1">
      <c r="B190" s="34"/>
      <c r="C190" s="228" t="s">
        <v>675</v>
      </c>
      <c r="D190" s="228" t="s">
        <v>142</v>
      </c>
      <c r="E190" s="229" t="s">
        <v>784</v>
      </c>
      <c r="F190" s="230" t="s">
        <v>785</v>
      </c>
      <c r="G190" s="231" t="s">
        <v>173</v>
      </c>
      <c r="H190" s="232">
        <v>1</v>
      </c>
      <c r="I190" s="233"/>
      <c r="J190" s="234">
        <f>ROUND(I190*H190,2)</f>
        <v>0</v>
      </c>
      <c r="K190" s="230" t="s">
        <v>1</v>
      </c>
      <c r="L190" s="39"/>
      <c r="M190" s="235" t="s">
        <v>1</v>
      </c>
      <c r="N190" s="236" t="s">
        <v>41</v>
      </c>
      <c r="O190" s="82"/>
      <c r="P190" s="237">
        <f>O190*H190</f>
        <v>0</v>
      </c>
      <c r="Q190" s="237">
        <v>0</v>
      </c>
      <c r="R190" s="237">
        <f>Q190*H190</f>
        <v>0</v>
      </c>
      <c r="S190" s="237">
        <v>0</v>
      </c>
      <c r="T190" s="238">
        <f>S190*H190</f>
        <v>0</v>
      </c>
      <c r="AR190" s="239" t="s">
        <v>93</v>
      </c>
      <c r="AT190" s="239" t="s">
        <v>142</v>
      </c>
      <c r="AU190" s="239" t="s">
        <v>79</v>
      </c>
      <c r="AY190" s="13" t="s">
        <v>140</v>
      </c>
      <c r="BE190" s="240">
        <f>IF(N190="základná",J190,0)</f>
        <v>0</v>
      </c>
      <c r="BF190" s="240">
        <f>IF(N190="znížená",J190,0)</f>
        <v>0</v>
      </c>
      <c r="BG190" s="240">
        <f>IF(N190="zákl. prenesená",J190,0)</f>
        <v>0</v>
      </c>
      <c r="BH190" s="240">
        <f>IF(N190="zníž. prenesená",J190,0)</f>
        <v>0</v>
      </c>
      <c r="BI190" s="240">
        <f>IF(N190="nulová",J190,0)</f>
        <v>0</v>
      </c>
      <c r="BJ190" s="13" t="s">
        <v>86</v>
      </c>
      <c r="BK190" s="240">
        <f>ROUND(I190*H190,2)</f>
        <v>0</v>
      </c>
      <c r="BL190" s="13" t="s">
        <v>93</v>
      </c>
      <c r="BM190" s="239" t="s">
        <v>786</v>
      </c>
    </row>
    <row r="191" s="1" customFormat="1" ht="16.5" customHeight="1">
      <c r="B191" s="34"/>
      <c r="C191" s="228" t="s">
        <v>787</v>
      </c>
      <c r="D191" s="228" t="s">
        <v>142</v>
      </c>
      <c r="E191" s="229" t="s">
        <v>788</v>
      </c>
      <c r="F191" s="230" t="s">
        <v>789</v>
      </c>
      <c r="G191" s="231" t="s">
        <v>151</v>
      </c>
      <c r="H191" s="232">
        <v>70</v>
      </c>
      <c r="I191" s="233"/>
      <c r="J191" s="234">
        <f>ROUND(I191*H191,2)</f>
        <v>0</v>
      </c>
      <c r="K191" s="230" t="s">
        <v>1</v>
      </c>
      <c r="L191" s="39"/>
      <c r="M191" s="235" t="s">
        <v>1</v>
      </c>
      <c r="N191" s="236" t="s">
        <v>41</v>
      </c>
      <c r="O191" s="82"/>
      <c r="P191" s="237">
        <f>O191*H191</f>
        <v>0</v>
      </c>
      <c r="Q191" s="237">
        <v>0</v>
      </c>
      <c r="R191" s="237">
        <f>Q191*H191</f>
        <v>0</v>
      </c>
      <c r="S191" s="237">
        <v>0</v>
      </c>
      <c r="T191" s="238">
        <f>S191*H191</f>
        <v>0</v>
      </c>
      <c r="AR191" s="239" t="s">
        <v>93</v>
      </c>
      <c r="AT191" s="239" t="s">
        <v>142</v>
      </c>
      <c r="AU191" s="239" t="s">
        <v>79</v>
      </c>
      <c r="AY191" s="13" t="s">
        <v>140</v>
      </c>
      <c r="BE191" s="240">
        <f>IF(N191="základná",J191,0)</f>
        <v>0</v>
      </c>
      <c r="BF191" s="240">
        <f>IF(N191="znížená",J191,0)</f>
        <v>0</v>
      </c>
      <c r="BG191" s="240">
        <f>IF(N191="zákl. prenesená",J191,0)</f>
        <v>0</v>
      </c>
      <c r="BH191" s="240">
        <f>IF(N191="zníž. prenesená",J191,0)</f>
        <v>0</v>
      </c>
      <c r="BI191" s="240">
        <f>IF(N191="nulová",J191,0)</f>
        <v>0</v>
      </c>
      <c r="BJ191" s="13" t="s">
        <v>86</v>
      </c>
      <c r="BK191" s="240">
        <f>ROUND(I191*H191,2)</f>
        <v>0</v>
      </c>
      <c r="BL191" s="13" t="s">
        <v>93</v>
      </c>
      <c r="BM191" s="239" t="s">
        <v>790</v>
      </c>
    </row>
    <row r="192" s="1" customFormat="1" ht="16.5" customHeight="1">
      <c r="B192" s="34"/>
      <c r="C192" s="228" t="s">
        <v>678</v>
      </c>
      <c r="D192" s="228" t="s">
        <v>142</v>
      </c>
      <c r="E192" s="229" t="s">
        <v>791</v>
      </c>
      <c r="F192" s="230" t="s">
        <v>792</v>
      </c>
      <c r="G192" s="231" t="s">
        <v>151</v>
      </c>
      <c r="H192" s="232">
        <v>70</v>
      </c>
      <c r="I192" s="233"/>
      <c r="J192" s="234">
        <f>ROUND(I192*H192,2)</f>
        <v>0</v>
      </c>
      <c r="K192" s="230" t="s">
        <v>1</v>
      </c>
      <c r="L192" s="39"/>
      <c r="M192" s="235" t="s">
        <v>1</v>
      </c>
      <c r="N192" s="236" t="s">
        <v>41</v>
      </c>
      <c r="O192" s="82"/>
      <c r="P192" s="237">
        <f>O192*H192</f>
        <v>0</v>
      </c>
      <c r="Q192" s="237">
        <v>0</v>
      </c>
      <c r="R192" s="237">
        <f>Q192*H192</f>
        <v>0</v>
      </c>
      <c r="S192" s="237">
        <v>0</v>
      </c>
      <c r="T192" s="238">
        <f>S192*H192</f>
        <v>0</v>
      </c>
      <c r="AR192" s="239" t="s">
        <v>93</v>
      </c>
      <c r="AT192" s="239" t="s">
        <v>142</v>
      </c>
      <c r="AU192" s="239" t="s">
        <v>79</v>
      </c>
      <c r="AY192" s="13" t="s">
        <v>140</v>
      </c>
      <c r="BE192" s="240">
        <f>IF(N192="základná",J192,0)</f>
        <v>0</v>
      </c>
      <c r="BF192" s="240">
        <f>IF(N192="znížená",J192,0)</f>
        <v>0</v>
      </c>
      <c r="BG192" s="240">
        <f>IF(N192="zákl. prenesená",J192,0)</f>
        <v>0</v>
      </c>
      <c r="BH192" s="240">
        <f>IF(N192="zníž. prenesená",J192,0)</f>
        <v>0</v>
      </c>
      <c r="BI192" s="240">
        <f>IF(N192="nulová",J192,0)</f>
        <v>0</v>
      </c>
      <c r="BJ192" s="13" t="s">
        <v>86</v>
      </c>
      <c r="BK192" s="240">
        <f>ROUND(I192*H192,2)</f>
        <v>0</v>
      </c>
      <c r="BL192" s="13" t="s">
        <v>93</v>
      </c>
      <c r="BM192" s="239" t="s">
        <v>793</v>
      </c>
    </row>
    <row r="193" s="1" customFormat="1" ht="16.5" customHeight="1">
      <c r="B193" s="34"/>
      <c r="C193" s="228" t="s">
        <v>794</v>
      </c>
      <c r="D193" s="228" t="s">
        <v>142</v>
      </c>
      <c r="E193" s="229" t="s">
        <v>795</v>
      </c>
      <c r="F193" s="230" t="s">
        <v>796</v>
      </c>
      <c r="G193" s="231" t="s">
        <v>173</v>
      </c>
      <c r="H193" s="232">
        <v>18</v>
      </c>
      <c r="I193" s="233"/>
      <c r="J193" s="234">
        <f>ROUND(I193*H193,2)</f>
        <v>0</v>
      </c>
      <c r="K193" s="230" t="s">
        <v>1</v>
      </c>
      <c r="L193" s="39"/>
      <c r="M193" s="235" t="s">
        <v>1</v>
      </c>
      <c r="N193" s="236" t="s">
        <v>41</v>
      </c>
      <c r="O193" s="82"/>
      <c r="P193" s="237">
        <f>O193*H193</f>
        <v>0</v>
      </c>
      <c r="Q193" s="237">
        <v>0</v>
      </c>
      <c r="R193" s="237">
        <f>Q193*H193</f>
        <v>0</v>
      </c>
      <c r="S193" s="237">
        <v>0</v>
      </c>
      <c r="T193" s="238">
        <f>S193*H193</f>
        <v>0</v>
      </c>
      <c r="AR193" s="239" t="s">
        <v>93</v>
      </c>
      <c r="AT193" s="239" t="s">
        <v>142</v>
      </c>
      <c r="AU193" s="239" t="s">
        <v>79</v>
      </c>
      <c r="AY193" s="13" t="s">
        <v>140</v>
      </c>
      <c r="BE193" s="240">
        <f>IF(N193="základná",J193,0)</f>
        <v>0</v>
      </c>
      <c r="BF193" s="240">
        <f>IF(N193="znížená",J193,0)</f>
        <v>0</v>
      </c>
      <c r="BG193" s="240">
        <f>IF(N193="zákl. prenesená",J193,0)</f>
        <v>0</v>
      </c>
      <c r="BH193" s="240">
        <f>IF(N193="zníž. prenesená",J193,0)</f>
        <v>0</v>
      </c>
      <c r="BI193" s="240">
        <f>IF(N193="nulová",J193,0)</f>
        <v>0</v>
      </c>
      <c r="BJ193" s="13" t="s">
        <v>86</v>
      </c>
      <c r="BK193" s="240">
        <f>ROUND(I193*H193,2)</f>
        <v>0</v>
      </c>
      <c r="BL193" s="13" t="s">
        <v>93</v>
      </c>
      <c r="BM193" s="239" t="s">
        <v>797</v>
      </c>
    </row>
    <row r="194" s="1" customFormat="1" ht="16.5" customHeight="1">
      <c r="B194" s="34"/>
      <c r="C194" s="228" t="s">
        <v>681</v>
      </c>
      <c r="D194" s="228" t="s">
        <v>142</v>
      </c>
      <c r="E194" s="229" t="s">
        <v>798</v>
      </c>
      <c r="F194" s="230" t="s">
        <v>799</v>
      </c>
      <c r="G194" s="231" t="s">
        <v>173</v>
      </c>
      <c r="H194" s="232">
        <v>18</v>
      </c>
      <c r="I194" s="233"/>
      <c r="J194" s="234">
        <f>ROUND(I194*H194,2)</f>
        <v>0</v>
      </c>
      <c r="K194" s="230" t="s">
        <v>1</v>
      </c>
      <c r="L194" s="39"/>
      <c r="M194" s="235" t="s">
        <v>1</v>
      </c>
      <c r="N194" s="236" t="s">
        <v>41</v>
      </c>
      <c r="O194" s="82"/>
      <c r="P194" s="237">
        <f>O194*H194</f>
        <v>0</v>
      </c>
      <c r="Q194" s="237">
        <v>0</v>
      </c>
      <c r="R194" s="237">
        <f>Q194*H194</f>
        <v>0</v>
      </c>
      <c r="S194" s="237">
        <v>0</v>
      </c>
      <c r="T194" s="238">
        <f>S194*H194</f>
        <v>0</v>
      </c>
      <c r="AR194" s="239" t="s">
        <v>93</v>
      </c>
      <c r="AT194" s="239" t="s">
        <v>142</v>
      </c>
      <c r="AU194" s="239" t="s">
        <v>79</v>
      </c>
      <c r="AY194" s="13" t="s">
        <v>140</v>
      </c>
      <c r="BE194" s="240">
        <f>IF(N194="základná",J194,0)</f>
        <v>0</v>
      </c>
      <c r="BF194" s="240">
        <f>IF(N194="znížená",J194,0)</f>
        <v>0</v>
      </c>
      <c r="BG194" s="240">
        <f>IF(N194="zákl. prenesená",J194,0)</f>
        <v>0</v>
      </c>
      <c r="BH194" s="240">
        <f>IF(N194="zníž. prenesená",J194,0)</f>
        <v>0</v>
      </c>
      <c r="BI194" s="240">
        <f>IF(N194="nulová",J194,0)</f>
        <v>0</v>
      </c>
      <c r="BJ194" s="13" t="s">
        <v>86</v>
      </c>
      <c r="BK194" s="240">
        <f>ROUND(I194*H194,2)</f>
        <v>0</v>
      </c>
      <c r="BL194" s="13" t="s">
        <v>93</v>
      </c>
      <c r="BM194" s="239" t="s">
        <v>800</v>
      </c>
    </row>
    <row r="195" s="1" customFormat="1" ht="16.5" customHeight="1">
      <c r="B195" s="34"/>
      <c r="C195" s="228" t="s">
        <v>801</v>
      </c>
      <c r="D195" s="228" t="s">
        <v>142</v>
      </c>
      <c r="E195" s="229" t="s">
        <v>802</v>
      </c>
      <c r="F195" s="230" t="s">
        <v>803</v>
      </c>
      <c r="G195" s="231" t="s">
        <v>519</v>
      </c>
      <c r="H195" s="232">
        <v>11</v>
      </c>
      <c r="I195" s="233"/>
      <c r="J195" s="234">
        <f>ROUND(I195*H195,2)</f>
        <v>0</v>
      </c>
      <c r="K195" s="230" t="s">
        <v>1</v>
      </c>
      <c r="L195" s="39"/>
      <c r="M195" s="235" t="s">
        <v>1</v>
      </c>
      <c r="N195" s="236" t="s">
        <v>41</v>
      </c>
      <c r="O195" s="82"/>
      <c r="P195" s="237">
        <f>O195*H195</f>
        <v>0</v>
      </c>
      <c r="Q195" s="237">
        <v>0</v>
      </c>
      <c r="R195" s="237">
        <f>Q195*H195</f>
        <v>0</v>
      </c>
      <c r="S195" s="237">
        <v>0</v>
      </c>
      <c r="T195" s="238">
        <f>S195*H195</f>
        <v>0</v>
      </c>
      <c r="AR195" s="239" t="s">
        <v>93</v>
      </c>
      <c r="AT195" s="239" t="s">
        <v>142</v>
      </c>
      <c r="AU195" s="239" t="s">
        <v>79</v>
      </c>
      <c r="AY195" s="13" t="s">
        <v>140</v>
      </c>
      <c r="BE195" s="240">
        <f>IF(N195="základná",J195,0)</f>
        <v>0</v>
      </c>
      <c r="BF195" s="240">
        <f>IF(N195="znížená",J195,0)</f>
        <v>0</v>
      </c>
      <c r="BG195" s="240">
        <f>IF(N195="zákl. prenesená",J195,0)</f>
        <v>0</v>
      </c>
      <c r="BH195" s="240">
        <f>IF(N195="zníž. prenesená",J195,0)</f>
        <v>0</v>
      </c>
      <c r="BI195" s="240">
        <f>IF(N195="nulová",J195,0)</f>
        <v>0</v>
      </c>
      <c r="BJ195" s="13" t="s">
        <v>86</v>
      </c>
      <c r="BK195" s="240">
        <f>ROUND(I195*H195,2)</f>
        <v>0</v>
      </c>
      <c r="BL195" s="13" t="s">
        <v>93</v>
      </c>
      <c r="BM195" s="239" t="s">
        <v>804</v>
      </c>
    </row>
    <row r="196" s="1" customFormat="1" ht="16.5" customHeight="1">
      <c r="B196" s="34"/>
      <c r="C196" s="228" t="s">
        <v>684</v>
      </c>
      <c r="D196" s="228" t="s">
        <v>142</v>
      </c>
      <c r="E196" s="229" t="s">
        <v>805</v>
      </c>
      <c r="F196" s="230" t="s">
        <v>806</v>
      </c>
      <c r="G196" s="231" t="s">
        <v>567</v>
      </c>
      <c r="H196" s="232">
        <v>1</v>
      </c>
      <c r="I196" s="233"/>
      <c r="J196" s="234">
        <f>ROUND(I196*H196,2)</f>
        <v>0</v>
      </c>
      <c r="K196" s="230" t="s">
        <v>1</v>
      </c>
      <c r="L196" s="39"/>
      <c r="M196" s="235" t="s">
        <v>1</v>
      </c>
      <c r="N196" s="236" t="s">
        <v>41</v>
      </c>
      <c r="O196" s="82"/>
      <c r="P196" s="237">
        <f>O196*H196</f>
        <v>0</v>
      </c>
      <c r="Q196" s="237">
        <v>0</v>
      </c>
      <c r="R196" s="237">
        <f>Q196*H196</f>
        <v>0</v>
      </c>
      <c r="S196" s="237">
        <v>0</v>
      </c>
      <c r="T196" s="238">
        <f>S196*H196</f>
        <v>0</v>
      </c>
      <c r="AR196" s="239" t="s">
        <v>93</v>
      </c>
      <c r="AT196" s="239" t="s">
        <v>142</v>
      </c>
      <c r="AU196" s="239" t="s">
        <v>79</v>
      </c>
      <c r="AY196" s="13" t="s">
        <v>140</v>
      </c>
      <c r="BE196" s="240">
        <f>IF(N196="základná",J196,0)</f>
        <v>0</v>
      </c>
      <c r="BF196" s="240">
        <f>IF(N196="znížená",J196,0)</f>
        <v>0</v>
      </c>
      <c r="BG196" s="240">
        <f>IF(N196="zákl. prenesená",J196,0)</f>
        <v>0</v>
      </c>
      <c r="BH196" s="240">
        <f>IF(N196="zníž. prenesená",J196,0)</f>
        <v>0</v>
      </c>
      <c r="BI196" s="240">
        <f>IF(N196="nulová",J196,0)</f>
        <v>0</v>
      </c>
      <c r="BJ196" s="13" t="s">
        <v>86</v>
      </c>
      <c r="BK196" s="240">
        <f>ROUND(I196*H196,2)</f>
        <v>0</v>
      </c>
      <c r="BL196" s="13" t="s">
        <v>93</v>
      </c>
      <c r="BM196" s="239" t="s">
        <v>807</v>
      </c>
    </row>
    <row r="197" s="1" customFormat="1" ht="16.5" customHeight="1">
      <c r="B197" s="34"/>
      <c r="C197" s="228" t="s">
        <v>808</v>
      </c>
      <c r="D197" s="228" t="s">
        <v>142</v>
      </c>
      <c r="E197" s="229" t="s">
        <v>809</v>
      </c>
      <c r="F197" s="230" t="s">
        <v>810</v>
      </c>
      <c r="G197" s="231" t="s">
        <v>298</v>
      </c>
      <c r="H197" s="232">
        <v>26</v>
      </c>
      <c r="I197" s="233"/>
      <c r="J197" s="234">
        <f>ROUND(I197*H197,2)</f>
        <v>0</v>
      </c>
      <c r="K197" s="230" t="s">
        <v>1</v>
      </c>
      <c r="L197" s="39"/>
      <c r="M197" s="235" t="s">
        <v>1</v>
      </c>
      <c r="N197" s="236" t="s">
        <v>41</v>
      </c>
      <c r="O197" s="82"/>
      <c r="P197" s="237">
        <f>O197*H197</f>
        <v>0</v>
      </c>
      <c r="Q197" s="237">
        <v>0</v>
      </c>
      <c r="R197" s="237">
        <f>Q197*H197</f>
        <v>0</v>
      </c>
      <c r="S197" s="237">
        <v>0</v>
      </c>
      <c r="T197" s="238">
        <f>S197*H197</f>
        <v>0</v>
      </c>
      <c r="AR197" s="239" t="s">
        <v>93</v>
      </c>
      <c r="AT197" s="239" t="s">
        <v>142</v>
      </c>
      <c r="AU197" s="239" t="s">
        <v>79</v>
      </c>
      <c r="AY197" s="13" t="s">
        <v>140</v>
      </c>
      <c r="BE197" s="240">
        <f>IF(N197="základná",J197,0)</f>
        <v>0</v>
      </c>
      <c r="BF197" s="240">
        <f>IF(N197="znížená",J197,0)</f>
        <v>0</v>
      </c>
      <c r="BG197" s="240">
        <f>IF(N197="zákl. prenesená",J197,0)</f>
        <v>0</v>
      </c>
      <c r="BH197" s="240">
        <f>IF(N197="zníž. prenesená",J197,0)</f>
        <v>0</v>
      </c>
      <c r="BI197" s="240">
        <f>IF(N197="nulová",J197,0)</f>
        <v>0</v>
      </c>
      <c r="BJ197" s="13" t="s">
        <v>86</v>
      </c>
      <c r="BK197" s="240">
        <f>ROUND(I197*H197,2)</f>
        <v>0</v>
      </c>
      <c r="BL197" s="13" t="s">
        <v>93</v>
      </c>
      <c r="BM197" s="239" t="s">
        <v>811</v>
      </c>
    </row>
    <row r="198" s="1" customFormat="1" ht="16.5" customHeight="1">
      <c r="B198" s="34"/>
      <c r="C198" s="228" t="s">
        <v>687</v>
      </c>
      <c r="D198" s="228" t="s">
        <v>142</v>
      </c>
      <c r="E198" s="229" t="s">
        <v>812</v>
      </c>
      <c r="F198" s="230" t="s">
        <v>813</v>
      </c>
      <c r="G198" s="231" t="s">
        <v>567</v>
      </c>
      <c r="H198" s="232">
        <v>1</v>
      </c>
      <c r="I198" s="233"/>
      <c r="J198" s="234">
        <f>ROUND(I198*H198,2)</f>
        <v>0</v>
      </c>
      <c r="K198" s="230" t="s">
        <v>1</v>
      </c>
      <c r="L198" s="39"/>
      <c r="M198" s="235" t="s">
        <v>1</v>
      </c>
      <c r="N198" s="236" t="s">
        <v>41</v>
      </c>
      <c r="O198" s="82"/>
      <c r="P198" s="237">
        <f>O198*H198</f>
        <v>0</v>
      </c>
      <c r="Q198" s="237">
        <v>0</v>
      </c>
      <c r="R198" s="237">
        <f>Q198*H198</f>
        <v>0</v>
      </c>
      <c r="S198" s="237">
        <v>0</v>
      </c>
      <c r="T198" s="238">
        <f>S198*H198</f>
        <v>0</v>
      </c>
      <c r="AR198" s="239" t="s">
        <v>93</v>
      </c>
      <c r="AT198" s="239" t="s">
        <v>142</v>
      </c>
      <c r="AU198" s="239" t="s">
        <v>79</v>
      </c>
      <c r="AY198" s="13" t="s">
        <v>140</v>
      </c>
      <c r="BE198" s="240">
        <f>IF(N198="základná",J198,0)</f>
        <v>0</v>
      </c>
      <c r="BF198" s="240">
        <f>IF(N198="znížená",J198,0)</f>
        <v>0</v>
      </c>
      <c r="BG198" s="240">
        <f>IF(N198="zákl. prenesená",J198,0)</f>
        <v>0</v>
      </c>
      <c r="BH198" s="240">
        <f>IF(N198="zníž. prenesená",J198,0)</f>
        <v>0</v>
      </c>
      <c r="BI198" s="240">
        <f>IF(N198="nulová",J198,0)</f>
        <v>0</v>
      </c>
      <c r="BJ198" s="13" t="s">
        <v>86</v>
      </c>
      <c r="BK198" s="240">
        <f>ROUND(I198*H198,2)</f>
        <v>0</v>
      </c>
      <c r="BL198" s="13" t="s">
        <v>93</v>
      </c>
      <c r="BM198" s="239" t="s">
        <v>814</v>
      </c>
    </row>
    <row r="199" s="1" customFormat="1" ht="16.5" customHeight="1">
      <c r="B199" s="34"/>
      <c r="C199" s="228" t="s">
        <v>815</v>
      </c>
      <c r="D199" s="228" t="s">
        <v>142</v>
      </c>
      <c r="E199" s="229" t="s">
        <v>816</v>
      </c>
      <c r="F199" s="230" t="s">
        <v>817</v>
      </c>
      <c r="G199" s="231" t="s">
        <v>567</v>
      </c>
      <c r="H199" s="232">
        <v>1</v>
      </c>
      <c r="I199" s="233"/>
      <c r="J199" s="234">
        <f>ROUND(I199*H199,2)</f>
        <v>0</v>
      </c>
      <c r="K199" s="230" t="s">
        <v>1</v>
      </c>
      <c r="L199" s="39"/>
      <c r="M199" s="235" t="s">
        <v>1</v>
      </c>
      <c r="N199" s="236" t="s">
        <v>41</v>
      </c>
      <c r="O199" s="82"/>
      <c r="P199" s="237">
        <f>O199*H199</f>
        <v>0</v>
      </c>
      <c r="Q199" s="237">
        <v>0</v>
      </c>
      <c r="R199" s="237">
        <f>Q199*H199</f>
        <v>0</v>
      </c>
      <c r="S199" s="237">
        <v>0</v>
      </c>
      <c r="T199" s="238">
        <f>S199*H199</f>
        <v>0</v>
      </c>
      <c r="AR199" s="239" t="s">
        <v>93</v>
      </c>
      <c r="AT199" s="239" t="s">
        <v>142</v>
      </c>
      <c r="AU199" s="239" t="s">
        <v>79</v>
      </c>
      <c r="AY199" s="13" t="s">
        <v>140</v>
      </c>
      <c r="BE199" s="240">
        <f>IF(N199="základná",J199,0)</f>
        <v>0</v>
      </c>
      <c r="BF199" s="240">
        <f>IF(N199="znížená",J199,0)</f>
        <v>0</v>
      </c>
      <c r="BG199" s="240">
        <f>IF(N199="zákl. prenesená",J199,0)</f>
        <v>0</v>
      </c>
      <c r="BH199" s="240">
        <f>IF(N199="zníž. prenesená",J199,0)</f>
        <v>0</v>
      </c>
      <c r="BI199" s="240">
        <f>IF(N199="nulová",J199,0)</f>
        <v>0</v>
      </c>
      <c r="BJ199" s="13" t="s">
        <v>86</v>
      </c>
      <c r="BK199" s="240">
        <f>ROUND(I199*H199,2)</f>
        <v>0</v>
      </c>
      <c r="BL199" s="13" t="s">
        <v>93</v>
      </c>
      <c r="BM199" s="239" t="s">
        <v>818</v>
      </c>
    </row>
    <row r="200" s="1" customFormat="1" ht="16.5" customHeight="1">
      <c r="B200" s="34"/>
      <c r="C200" s="228" t="s">
        <v>690</v>
      </c>
      <c r="D200" s="228" t="s">
        <v>142</v>
      </c>
      <c r="E200" s="229" t="s">
        <v>819</v>
      </c>
      <c r="F200" s="230" t="s">
        <v>820</v>
      </c>
      <c r="G200" s="231" t="s">
        <v>567</v>
      </c>
      <c r="H200" s="232">
        <v>1</v>
      </c>
      <c r="I200" s="233"/>
      <c r="J200" s="234">
        <f>ROUND(I200*H200,2)</f>
        <v>0</v>
      </c>
      <c r="K200" s="230" t="s">
        <v>1</v>
      </c>
      <c r="L200" s="39"/>
      <c r="M200" s="235" t="s">
        <v>1</v>
      </c>
      <c r="N200" s="236" t="s">
        <v>41</v>
      </c>
      <c r="O200" s="82"/>
      <c r="P200" s="237">
        <f>O200*H200</f>
        <v>0</v>
      </c>
      <c r="Q200" s="237">
        <v>0</v>
      </c>
      <c r="R200" s="237">
        <f>Q200*H200</f>
        <v>0</v>
      </c>
      <c r="S200" s="237">
        <v>0</v>
      </c>
      <c r="T200" s="238">
        <f>S200*H200</f>
        <v>0</v>
      </c>
      <c r="AR200" s="239" t="s">
        <v>93</v>
      </c>
      <c r="AT200" s="239" t="s">
        <v>142</v>
      </c>
      <c r="AU200" s="239" t="s">
        <v>79</v>
      </c>
      <c r="AY200" s="13" t="s">
        <v>140</v>
      </c>
      <c r="BE200" s="240">
        <f>IF(N200="základná",J200,0)</f>
        <v>0</v>
      </c>
      <c r="BF200" s="240">
        <f>IF(N200="znížená",J200,0)</f>
        <v>0</v>
      </c>
      <c r="BG200" s="240">
        <f>IF(N200="zákl. prenesená",J200,0)</f>
        <v>0</v>
      </c>
      <c r="BH200" s="240">
        <f>IF(N200="zníž. prenesená",J200,0)</f>
        <v>0</v>
      </c>
      <c r="BI200" s="240">
        <f>IF(N200="nulová",J200,0)</f>
        <v>0</v>
      </c>
      <c r="BJ200" s="13" t="s">
        <v>86</v>
      </c>
      <c r="BK200" s="240">
        <f>ROUND(I200*H200,2)</f>
        <v>0</v>
      </c>
      <c r="BL200" s="13" t="s">
        <v>93</v>
      </c>
      <c r="BM200" s="239" t="s">
        <v>821</v>
      </c>
    </row>
    <row r="201" s="1" customFormat="1" ht="24" customHeight="1">
      <c r="B201" s="34"/>
      <c r="C201" s="228" t="s">
        <v>822</v>
      </c>
      <c r="D201" s="228" t="s">
        <v>142</v>
      </c>
      <c r="E201" s="229" t="s">
        <v>823</v>
      </c>
      <c r="F201" s="230" t="s">
        <v>824</v>
      </c>
      <c r="G201" s="231" t="s">
        <v>567</v>
      </c>
      <c r="H201" s="232">
        <v>1</v>
      </c>
      <c r="I201" s="233"/>
      <c r="J201" s="234">
        <f>ROUND(I201*H201,2)</f>
        <v>0</v>
      </c>
      <c r="K201" s="230" t="s">
        <v>1</v>
      </c>
      <c r="L201" s="39"/>
      <c r="M201" s="235" t="s">
        <v>1</v>
      </c>
      <c r="N201" s="236" t="s">
        <v>41</v>
      </c>
      <c r="O201" s="82"/>
      <c r="P201" s="237">
        <f>O201*H201</f>
        <v>0</v>
      </c>
      <c r="Q201" s="237">
        <v>0</v>
      </c>
      <c r="R201" s="237">
        <f>Q201*H201</f>
        <v>0</v>
      </c>
      <c r="S201" s="237">
        <v>0</v>
      </c>
      <c r="T201" s="238">
        <f>S201*H201</f>
        <v>0</v>
      </c>
      <c r="AR201" s="239" t="s">
        <v>93</v>
      </c>
      <c r="AT201" s="239" t="s">
        <v>142</v>
      </c>
      <c r="AU201" s="239" t="s">
        <v>79</v>
      </c>
      <c r="AY201" s="13" t="s">
        <v>140</v>
      </c>
      <c r="BE201" s="240">
        <f>IF(N201="základná",J201,0)</f>
        <v>0</v>
      </c>
      <c r="BF201" s="240">
        <f>IF(N201="znížená",J201,0)</f>
        <v>0</v>
      </c>
      <c r="BG201" s="240">
        <f>IF(N201="zákl. prenesená",J201,0)</f>
        <v>0</v>
      </c>
      <c r="BH201" s="240">
        <f>IF(N201="zníž. prenesená",J201,0)</f>
        <v>0</v>
      </c>
      <c r="BI201" s="240">
        <f>IF(N201="nulová",J201,0)</f>
        <v>0</v>
      </c>
      <c r="BJ201" s="13" t="s">
        <v>86</v>
      </c>
      <c r="BK201" s="240">
        <f>ROUND(I201*H201,2)</f>
        <v>0</v>
      </c>
      <c r="BL201" s="13" t="s">
        <v>93</v>
      </c>
      <c r="BM201" s="239" t="s">
        <v>825</v>
      </c>
    </row>
    <row r="202" s="1" customFormat="1" ht="24" customHeight="1">
      <c r="B202" s="34"/>
      <c r="C202" s="228" t="s">
        <v>693</v>
      </c>
      <c r="D202" s="228" t="s">
        <v>142</v>
      </c>
      <c r="E202" s="229" t="s">
        <v>826</v>
      </c>
      <c r="F202" s="230" t="s">
        <v>827</v>
      </c>
      <c r="G202" s="231" t="s">
        <v>567</v>
      </c>
      <c r="H202" s="232">
        <v>1</v>
      </c>
      <c r="I202" s="233"/>
      <c r="J202" s="234">
        <f>ROUND(I202*H202,2)</f>
        <v>0</v>
      </c>
      <c r="K202" s="230" t="s">
        <v>1</v>
      </c>
      <c r="L202" s="39"/>
      <c r="M202" s="251" t="s">
        <v>1</v>
      </c>
      <c r="N202" s="252" t="s">
        <v>41</v>
      </c>
      <c r="O202" s="253"/>
      <c r="P202" s="254">
        <f>O202*H202</f>
        <v>0</v>
      </c>
      <c r="Q202" s="254">
        <v>0</v>
      </c>
      <c r="R202" s="254">
        <f>Q202*H202</f>
        <v>0</v>
      </c>
      <c r="S202" s="254">
        <v>0</v>
      </c>
      <c r="T202" s="255">
        <f>S202*H202</f>
        <v>0</v>
      </c>
      <c r="AR202" s="239" t="s">
        <v>93</v>
      </c>
      <c r="AT202" s="239" t="s">
        <v>142</v>
      </c>
      <c r="AU202" s="239" t="s">
        <v>79</v>
      </c>
      <c r="AY202" s="13" t="s">
        <v>140</v>
      </c>
      <c r="BE202" s="240">
        <f>IF(N202="základná",J202,0)</f>
        <v>0</v>
      </c>
      <c r="BF202" s="240">
        <f>IF(N202="znížená",J202,0)</f>
        <v>0</v>
      </c>
      <c r="BG202" s="240">
        <f>IF(N202="zákl. prenesená",J202,0)</f>
        <v>0</v>
      </c>
      <c r="BH202" s="240">
        <f>IF(N202="zníž. prenesená",J202,0)</f>
        <v>0</v>
      </c>
      <c r="BI202" s="240">
        <f>IF(N202="nulová",J202,0)</f>
        <v>0</v>
      </c>
      <c r="BJ202" s="13" t="s">
        <v>86</v>
      </c>
      <c r="BK202" s="240">
        <f>ROUND(I202*H202,2)</f>
        <v>0</v>
      </c>
      <c r="BL202" s="13" t="s">
        <v>93</v>
      </c>
      <c r="BM202" s="239" t="s">
        <v>828</v>
      </c>
    </row>
    <row r="203" s="1" customFormat="1" ht="6.96" customHeight="1">
      <c r="B203" s="57"/>
      <c r="C203" s="58"/>
      <c r="D203" s="58"/>
      <c r="E203" s="58"/>
      <c r="F203" s="58"/>
      <c r="G203" s="58"/>
      <c r="H203" s="58"/>
      <c r="I203" s="178"/>
      <c r="J203" s="58"/>
      <c r="K203" s="58"/>
      <c r="L203" s="39"/>
    </row>
  </sheetData>
  <sheetProtection sheet="1" autoFilter="0" formatColumns="0" formatRows="0" objects="1" scenarios="1" spinCount="100000" saltValue="YNzRLrRQUxkcMkCkqWpX6msxduuQtv2MAY+OCCZBhl0CRsYjubGbzkl1gOoIAo1ifo0HG1obx84ZV1yw+XEMPA==" hashValue="eG/jApE6zy0eVmmyMufBd+kzEp0NUVTQPxoMvWeOFl4K7Q0kJXIV7ySece9xYLKxg10mOIS7Keq0eQ7pbVICOg==" algorithmName="SHA-512" password="CC35"/>
  <autoFilter ref="C120:K20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101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829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">
        <v>1</v>
      </c>
      <c r="L22" s="39"/>
    </row>
    <row r="23" s="1" customFormat="1" ht="18" customHeight="1">
      <c r="B23" s="39"/>
      <c r="E23" s="132" t="s">
        <v>30</v>
      </c>
      <c r="I23" s="147" t="s">
        <v>26</v>
      </c>
      <c r="J23" s="132" t="s">
        <v>1</v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">
        <v>1</v>
      </c>
      <c r="L25" s="39"/>
    </row>
    <row r="26" s="1" customFormat="1" ht="18" customHeight="1">
      <c r="B26" s="39"/>
      <c r="E26" s="132" t="s">
        <v>33</v>
      </c>
      <c r="I26" s="147" t="s">
        <v>26</v>
      </c>
      <c r="J26" s="132" t="s">
        <v>1</v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ROUND(J124,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ROUND((SUM(BE124:BE169)),  2)</f>
        <v>0</v>
      </c>
      <c r="I35" s="159">
        <v>0.20000000000000001</v>
      </c>
      <c r="J35" s="158">
        <f>ROUND(((SUM(BE124:BE169))*I35),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ROUND((SUM(BF124:BF169)),  2)</f>
        <v>0</v>
      </c>
      <c r="I36" s="159">
        <v>0.20000000000000001</v>
      </c>
      <c r="J36" s="158">
        <f>ROUND(((SUM(BF124:BF169))*I36),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ROUND((SUM(BG124:BG169)),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ROUND((SUM(BH124:BH169)),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ROUND((SUM(BI124:BI169)),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6 - Bleskozvod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J124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830</v>
      </c>
      <c r="E99" s="191"/>
      <c r="F99" s="191"/>
      <c r="G99" s="191"/>
      <c r="H99" s="191"/>
      <c r="I99" s="192"/>
      <c r="J99" s="193">
        <f>J125</f>
        <v>0</v>
      </c>
      <c r="K99" s="189"/>
      <c r="L99" s="194"/>
    </row>
    <row r="100" s="9" customFormat="1" ht="19.92" customHeight="1">
      <c r="B100" s="195"/>
      <c r="C100" s="124"/>
      <c r="D100" s="196" t="s">
        <v>831</v>
      </c>
      <c r="E100" s="197"/>
      <c r="F100" s="197"/>
      <c r="G100" s="197"/>
      <c r="H100" s="197"/>
      <c r="I100" s="198"/>
      <c r="J100" s="199">
        <f>J126</f>
        <v>0</v>
      </c>
      <c r="K100" s="124"/>
      <c r="L100" s="200"/>
    </row>
    <row r="101" s="9" customFormat="1" ht="19.92" customHeight="1">
      <c r="B101" s="195"/>
      <c r="C101" s="124"/>
      <c r="D101" s="196" t="s">
        <v>832</v>
      </c>
      <c r="E101" s="197"/>
      <c r="F101" s="197"/>
      <c r="G101" s="197"/>
      <c r="H101" s="197"/>
      <c r="I101" s="198"/>
      <c r="J101" s="199">
        <f>J166</f>
        <v>0</v>
      </c>
      <c r="K101" s="124"/>
      <c r="L101" s="200"/>
    </row>
    <row r="102" s="8" customFormat="1" ht="24.96" customHeight="1">
      <c r="B102" s="188"/>
      <c r="C102" s="189"/>
      <c r="D102" s="190" t="s">
        <v>125</v>
      </c>
      <c r="E102" s="191"/>
      <c r="F102" s="191"/>
      <c r="G102" s="191"/>
      <c r="H102" s="191"/>
      <c r="I102" s="192"/>
      <c r="J102" s="193">
        <f>J168</f>
        <v>0</v>
      </c>
      <c r="K102" s="189"/>
      <c r="L102" s="194"/>
    </row>
    <row r="103" s="1" customFormat="1" ht="21.84" customHeight="1">
      <c r="B103" s="34"/>
      <c r="C103" s="35"/>
      <c r="D103" s="35"/>
      <c r="E103" s="35"/>
      <c r="F103" s="35"/>
      <c r="G103" s="35"/>
      <c r="H103" s="35"/>
      <c r="I103" s="145"/>
      <c r="J103" s="35"/>
      <c r="K103" s="35"/>
      <c r="L103" s="39"/>
    </row>
    <row r="104" s="1" customFormat="1" ht="6.96" customHeight="1">
      <c r="B104" s="57"/>
      <c r="C104" s="58"/>
      <c r="D104" s="58"/>
      <c r="E104" s="58"/>
      <c r="F104" s="58"/>
      <c r="G104" s="58"/>
      <c r="H104" s="58"/>
      <c r="I104" s="178"/>
      <c r="J104" s="58"/>
      <c r="K104" s="58"/>
      <c r="L104" s="39"/>
    </row>
    <row r="108" s="1" customFormat="1" ht="6.96" customHeight="1">
      <c r="B108" s="59"/>
      <c r="C108" s="60"/>
      <c r="D108" s="60"/>
      <c r="E108" s="60"/>
      <c r="F108" s="60"/>
      <c r="G108" s="60"/>
      <c r="H108" s="60"/>
      <c r="I108" s="181"/>
      <c r="J108" s="60"/>
      <c r="K108" s="60"/>
      <c r="L108" s="39"/>
    </row>
    <row r="109" s="1" customFormat="1" ht="24.96" customHeight="1">
      <c r="B109" s="34"/>
      <c r="C109" s="19" t="s">
        <v>126</v>
      </c>
      <c r="D109" s="35"/>
      <c r="E109" s="35"/>
      <c r="F109" s="35"/>
      <c r="G109" s="35"/>
      <c r="H109" s="35"/>
      <c r="I109" s="145"/>
      <c r="J109" s="35"/>
      <c r="K109" s="35"/>
      <c r="L109" s="39"/>
    </row>
    <row r="110" s="1" customFormat="1" ht="6.96" customHeight="1">
      <c r="B110" s="34"/>
      <c r="C110" s="35"/>
      <c r="D110" s="35"/>
      <c r="E110" s="35"/>
      <c r="F110" s="35"/>
      <c r="G110" s="35"/>
      <c r="H110" s="35"/>
      <c r="I110" s="145"/>
      <c r="J110" s="35"/>
      <c r="K110" s="35"/>
      <c r="L110" s="39"/>
    </row>
    <row r="111" s="1" customFormat="1" ht="12" customHeight="1">
      <c r="B111" s="34"/>
      <c r="C111" s="28" t="s">
        <v>15</v>
      </c>
      <c r="D111" s="35"/>
      <c r="E111" s="35"/>
      <c r="F111" s="35"/>
      <c r="G111" s="35"/>
      <c r="H111" s="35"/>
      <c r="I111" s="145"/>
      <c r="J111" s="35"/>
      <c r="K111" s="35"/>
      <c r="L111" s="39"/>
    </row>
    <row r="112" s="1" customFormat="1" ht="16.5" customHeight="1">
      <c r="B112" s="34"/>
      <c r="C112" s="35"/>
      <c r="D112" s="35"/>
      <c r="E112" s="182" t="str">
        <f>E7</f>
        <v>Priemyselná a administratívna budova - rekonštrukcia, Cintorínska 57, Šurany</v>
      </c>
      <c r="F112" s="28"/>
      <c r="G112" s="28"/>
      <c r="H112" s="28"/>
      <c r="I112" s="145"/>
      <c r="J112" s="35"/>
      <c r="K112" s="35"/>
      <c r="L112" s="39"/>
    </row>
    <row r="113" ht="12" customHeight="1">
      <c r="B113" s="17"/>
      <c r="C113" s="28" t="s">
        <v>106</v>
      </c>
      <c r="D113" s="18"/>
      <c r="E113" s="18"/>
      <c r="F113" s="18"/>
      <c r="G113" s="18"/>
      <c r="H113" s="18"/>
      <c r="I113" s="137"/>
      <c r="J113" s="18"/>
      <c r="K113" s="18"/>
      <c r="L113" s="16"/>
    </row>
    <row r="114" s="1" customFormat="1" ht="16.5" customHeight="1">
      <c r="B114" s="34"/>
      <c r="C114" s="35"/>
      <c r="D114" s="35"/>
      <c r="E114" s="182" t="s">
        <v>107</v>
      </c>
      <c r="F114" s="35"/>
      <c r="G114" s="35"/>
      <c r="H114" s="35"/>
      <c r="I114" s="145"/>
      <c r="J114" s="35"/>
      <c r="K114" s="35"/>
      <c r="L114" s="39"/>
    </row>
    <row r="115" s="1" customFormat="1" ht="12" customHeight="1">
      <c r="B115" s="34"/>
      <c r="C115" s="28" t="s">
        <v>108</v>
      </c>
      <c r="D115" s="35"/>
      <c r="E115" s="35"/>
      <c r="F115" s="35"/>
      <c r="G115" s="35"/>
      <c r="H115" s="35"/>
      <c r="I115" s="145"/>
      <c r="J115" s="35"/>
      <c r="K115" s="35"/>
      <c r="L115" s="39"/>
    </row>
    <row r="116" s="1" customFormat="1" ht="16.5" customHeight="1">
      <c r="B116" s="34"/>
      <c r="C116" s="35"/>
      <c r="D116" s="35"/>
      <c r="E116" s="67" t="str">
        <f>E11</f>
        <v>6 - Bleskozvod</v>
      </c>
      <c r="F116" s="35"/>
      <c r="G116" s="35"/>
      <c r="H116" s="35"/>
      <c r="I116" s="145"/>
      <c r="J116" s="35"/>
      <c r="K116" s="35"/>
      <c r="L116" s="39"/>
    </row>
    <row r="117" s="1" customFormat="1" ht="6.96" customHeight="1">
      <c r="B117" s="34"/>
      <c r="C117" s="35"/>
      <c r="D117" s="35"/>
      <c r="E117" s="35"/>
      <c r="F117" s="35"/>
      <c r="G117" s="35"/>
      <c r="H117" s="35"/>
      <c r="I117" s="145"/>
      <c r="J117" s="35"/>
      <c r="K117" s="35"/>
      <c r="L117" s="39"/>
    </row>
    <row r="118" s="1" customFormat="1" ht="12" customHeight="1">
      <c r="B118" s="34"/>
      <c r="C118" s="28" t="s">
        <v>19</v>
      </c>
      <c r="D118" s="35"/>
      <c r="E118" s="35"/>
      <c r="F118" s="23" t="str">
        <f>F14</f>
        <v>Šurany</v>
      </c>
      <c r="G118" s="35"/>
      <c r="H118" s="35"/>
      <c r="I118" s="147" t="s">
        <v>21</v>
      </c>
      <c r="J118" s="70" t="str">
        <f>IF(J14="","",J14)</f>
        <v>26. 6. 2019</v>
      </c>
      <c r="K118" s="35"/>
      <c r="L118" s="39"/>
    </row>
    <row r="119" s="1" customFormat="1" ht="6.96" customHeight="1">
      <c r="B119" s="34"/>
      <c r="C119" s="35"/>
      <c r="D119" s="35"/>
      <c r="E119" s="35"/>
      <c r="F119" s="35"/>
      <c r="G119" s="35"/>
      <c r="H119" s="35"/>
      <c r="I119" s="145"/>
      <c r="J119" s="35"/>
      <c r="K119" s="35"/>
      <c r="L119" s="39"/>
    </row>
    <row r="120" s="1" customFormat="1" ht="15.15" customHeight="1">
      <c r="B120" s="34"/>
      <c r="C120" s="28" t="s">
        <v>23</v>
      </c>
      <c r="D120" s="35"/>
      <c r="E120" s="35"/>
      <c r="F120" s="23" t="str">
        <f>E17</f>
        <v>LOKO TRANS SLOVAKIA s.r.o.</v>
      </c>
      <c r="G120" s="35"/>
      <c r="H120" s="35"/>
      <c r="I120" s="147" t="s">
        <v>29</v>
      </c>
      <c r="J120" s="32" t="str">
        <f>E23</f>
        <v>Ing. Bujdák Igor</v>
      </c>
      <c r="K120" s="35"/>
      <c r="L120" s="39"/>
    </row>
    <row r="121" s="1" customFormat="1" ht="15.15" customHeight="1">
      <c r="B121" s="34"/>
      <c r="C121" s="28" t="s">
        <v>27</v>
      </c>
      <c r="D121" s="35"/>
      <c r="E121" s="35"/>
      <c r="F121" s="23" t="str">
        <f>IF(E20="","",E20)</f>
        <v>Vyplň údaj</v>
      </c>
      <c r="G121" s="35"/>
      <c r="H121" s="35"/>
      <c r="I121" s="147" t="s">
        <v>32</v>
      </c>
      <c r="J121" s="32" t="str">
        <f>E26</f>
        <v>HP REA s.r.o.</v>
      </c>
      <c r="K121" s="35"/>
      <c r="L121" s="39"/>
    </row>
    <row r="122" s="1" customFormat="1" ht="10.32" customHeight="1">
      <c r="B122" s="34"/>
      <c r="C122" s="35"/>
      <c r="D122" s="35"/>
      <c r="E122" s="35"/>
      <c r="F122" s="35"/>
      <c r="G122" s="35"/>
      <c r="H122" s="35"/>
      <c r="I122" s="145"/>
      <c r="J122" s="35"/>
      <c r="K122" s="35"/>
      <c r="L122" s="39"/>
    </row>
    <row r="123" s="10" customFormat="1" ht="29.28" customHeight="1">
      <c r="B123" s="201"/>
      <c r="C123" s="202" t="s">
        <v>127</v>
      </c>
      <c r="D123" s="203" t="s">
        <v>60</v>
      </c>
      <c r="E123" s="203" t="s">
        <v>56</v>
      </c>
      <c r="F123" s="203" t="s">
        <v>57</v>
      </c>
      <c r="G123" s="203" t="s">
        <v>128</v>
      </c>
      <c r="H123" s="203" t="s">
        <v>129</v>
      </c>
      <c r="I123" s="204" t="s">
        <v>130</v>
      </c>
      <c r="J123" s="205" t="s">
        <v>112</v>
      </c>
      <c r="K123" s="206" t="s">
        <v>131</v>
      </c>
      <c r="L123" s="207"/>
      <c r="M123" s="91" t="s">
        <v>1</v>
      </c>
      <c r="N123" s="92" t="s">
        <v>39</v>
      </c>
      <c r="O123" s="92" t="s">
        <v>132</v>
      </c>
      <c r="P123" s="92" t="s">
        <v>133</v>
      </c>
      <c r="Q123" s="92" t="s">
        <v>134</v>
      </c>
      <c r="R123" s="92" t="s">
        <v>135</v>
      </c>
      <c r="S123" s="92" t="s">
        <v>136</v>
      </c>
      <c r="T123" s="93" t="s">
        <v>137</v>
      </c>
    </row>
    <row r="124" s="1" customFormat="1" ht="22.8" customHeight="1">
      <c r="B124" s="34"/>
      <c r="C124" s="98" t="s">
        <v>113</v>
      </c>
      <c r="D124" s="35"/>
      <c r="E124" s="35"/>
      <c r="F124" s="35"/>
      <c r="G124" s="35"/>
      <c r="H124" s="35"/>
      <c r="I124" s="145"/>
      <c r="J124" s="208">
        <f>BK124</f>
        <v>0</v>
      </c>
      <c r="K124" s="35"/>
      <c r="L124" s="39"/>
      <c r="M124" s="94"/>
      <c r="N124" s="95"/>
      <c r="O124" s="95"/>
      <c r="P124" s="209">
        <f>P125+P168</f>
        <v>0</v>
      </c>
      <c r="Q124" s="95"/>
      <c r="R124" s="209">
        <f>R125+R168</f>
        <v>0.16850000000000001</v>
      </c>
      <c r="S124" s="95"/>
      <c r="T124" s="210">
        <f>T125+T168</f>
        <v>0.0044100000000000007</v>
      </c>
      <c r="AT124" s="13" t="s">
        <v>74</v>
      </c>
      <c r="AU124" s="13" t="s">
        <v>114</v>
      </c>
      <c r="BK124" s="211">
        <f>BK125+BK168</f>
        <v>0</v>
      </c>
    </row>
    <row r="125" s="11" customFormat="1" ht="25.92" customHeight="1">
      <c r="B125" s="212"/>
      <c r="C125" s="213"/>
      <c r="D125" s="214" t="s">
        <v>74</v>
      </c>
      <c r="E125" s="215" t="s">
        <v>166</v>
      </c>
      <c r="F125" s="215" t="s">
        <v>833</v>
      </c>
      <c r="G125" s="213"/>
      <c r="H125" s="213"/>
      <c r="I125" s="216"/>
      <c r="J125" s="217">
        <f>BK125</f>
        <v>0</v>
      </c>
      <c r="K125" s="213"/>
      <c r="L125" s="218"/>
      <c r="M125" s="219"/>
      <c r="N125" s="220"/>
      <c r="O125" s="220"/>
      <c r="P125" s="221">
        <f>P126+P166</f>
        <v>0</v>
      </c>
      <c r="Q125" s="220"/>
      <c r="R125" s="221">
        <f>R126+R166</f>
        <v>0.16850000000000001</v>
      </c>
      <c r="S125" s="220"/>
      <c r="T125" s="222">
        <f>T126+T166</f>
        <v>0.0044100000000000007</v>
      </c>
      <c r="AR125" s="223" t="s">
        <v>90</v>
      </c>
      <c r="AT125" s="224" t="s">
        <v>74</v>
      </c>
      <c r="AU125" s="224" t="s">
        <v>75</v>
      </c>
      <c r="AY125" s="223" t="s">
        <v>140</v>
      </c>
      <c r="BK125" s="225">
        <f>BK126+BK166</f>
        <v>0</v>
      </c>
    </row>
    <row r="126" s="11" customFormat="1" ht="22.8" customHeight="1">
      <c r="B126" s="212"/>
      <c r="C126" s="213"/>
      <c r="D126" s="214" t="s">
        <v>74</v>
      </c>
      <c r="E126" s="226" t="s">
        <v>834</v>
      </c>
      <c r="F126" s="226" t="s">
        <v>835</v>
      </c>
      <c r="G126" s="213"/>
      <c r="H126" s="213"/>
      <c r="I126" s="216"/>
      <c r="J126" s="227">
        <f>BK126</f>
        <v>0</v>
      </c>
      <c r="K126" s="213"/>
      <c r="L126" s="218"/>
      <c r="M126" s="219"/>
      <c r="N126" s="220"/>
      <c r="O126" s="220"/>
      <c r="P126" s="221">
        <f>SUM(P127:P165)</f>
        <v>0</v>
      </c>
      <c r="Q126" s="220"/>
      <c r="R126" s="221">
        <f>SUM(R127:R165)</f>
        <v>0.16850000000000001</v>
      </c>
      <c r="S126" s="220"/>
      <c r="T126" s="222">
        <f>SUM(T127:T165)</f>
        <v>0.0044100000000000007</v>
      </c>
      <c r="AR126" s="223" t="s">
        <v>90</v>
      </c>
      <c r="AT126" s="224" t="s">
        <v>74</v>
      </c>
      <c r="AU126" s="224" t="s">
        <v>79</v>
      </c>
      <c r="AY126" s="223" t="s">
        <v>140</v>
      </c>
      <c r="BK126" s="225">
        <f>SUM(BK127:BK165)</f>
        <v>0</v>
      </c>
    </row>
    <row r="127" s="1" customFormat="1" ht="24" customHeight="1">
      <c r="B127" s="34"/>
      <c r="C127" s="228" t="s">
        <v>79</v>
      </c>
      <c r="D127" s="228" t="s">
        <v>142</v>
      </c>
      <c r="E127" s="229" t="s">
        <v>836</v>
      </c>
      <c r="F127" s="230" t="s">
        <v>837</v>
      </c>
      <c r="G127" s="231" t="s">
        <v>173</v>
      </c>
      <c r="H127" s="232">
        <v>6</v>
      </c>
      <c r="I127" s="233"/>
      <c r="J127" s="234">
        <f>ROUND(I127*H127,2)</f>
        <v>0</v>
      </c>
      <c r="K127" s="230" t="s">
        <v>146</v>
      </c>
      <c r="L127" s="39"/>
      <c r="M127" s="235" t="s">
        <v>1</v>
      </c>
      <c r="N127" s="236" t="s">
        <v>41</v>
      </c>
      <c r="O127" s="82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AR127" s="239" t="s">
        <v>669</v>
      </c>
      <c r="AT127" s="239" t="s">
        <v>142</v>
      </c>
      <c r="AU127" s="239" t="s">
        <v>86</v>
      </c>
      <c r="AY127" s="13" t="s">
        <v>140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3" t="s">
        <v>86</v>
      </c>
      <c r="BK127" s="240">
        <f>ROUND(I127*H127,2)</f>
        <v>0</v>
      </c>
      <c r="BL127" s="13" t="s">
        <v>669</v>
      </c>
      <c r="BM127" s="239" t="s">
        <v>838</v>
      </c>
    </row>
    <row r="128" s="1" customFormat="1" ht="24" customHeight="1">
      <c r="B128" s="34"/>
      <c r="C128" s="241" t="s">
        <v>86</v>
      </c>
      <c r="D128" s="241" t="s">
        <v>166</v>
      </c>
      <c r="E128" s="242" t="s">
        <v>839</v>
      </c>
      <c r="F128" s="243" t="s">
        <v>840</v>
      </c>
      <c r="G128" s="244" t="s">
        <v>173</v>
      </c>
      <c r="H128" s="245">
        <v>6</v>
      </c>
      <c r="I128" s="246"/>
      <c r="J128" s="247">
        <f>ROUND(I128*H128,2)</f>
        <v>0</v>
      </c>
      <c r="K128" s="243" t="s">
        <v>146</v>
      </c>
      <c r="L128" s="248"/>
      <c r="M128" s="249" t="s">
        <v>1</v>
      </c>
      <c r="N128" s="250" t="s">
        <v>41</v>
      </c>
      <c r="O128" s="82"/>
      <c r="P128" s="237">
        <f>O128*H128</f>
        <v>0</v>
      </c>
      <c r="Q128" s="237">
        <v>0.00027999999999999998</v>
      </c>
      <c r="R128" s="237">
        <f>Q128*H128</f>
        <v>0.0016799999999999999</v>
      </c>
      <c r="S128" s="237">
        <v>0</v>
      </c>
      <c r="T128" s="238">
        <f>S128*H128</f>
        <v>0</v>
      </c>
      <c r="AR128" s="239" t="s">
        <v>772</v>
      </c>
      <c r="AT128" s="239" t="s">
        <v>166</v>
      </c>
      <c r="AU128" s="239" t="s">
        <v>86</v>
      </c>
      <c r="AY128" s="13" t="s">
        <v>140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3" t="s">
        <v>86</v>
      </c>
      <c r="BK128" s="240">
        <f>ROUND(I128*H128,2)</f>
        <v>0</v>
      </c>
      <c r="BL128" s="13" t="s">
        <v>772</v>
      </c>
      <c r="BM128" s="239" t="s">
        <v>841</v>
      </c>
    </row>
    <row r="129" s="1" customFormat="1" ht="24" customHeight="1">
      <c r="B129" s="34"/>
      <c r="C129" s="228" t="s">
        <v>90</v>
      </c>
      <c r="D129" s="228" t="s">
        <v>142</v>
      </c>
      <c r="E129" s="229" t="s">
        <v>842</v>
      </c>
      <c r="F129" s="230" t="s">
        <v>843</v>
      </c>
      <c r="G129" s="231" t="s">
        <v>155</v>
      </c>
      <c r="H129" s="232">
        <v>187.80000000000001</v>
      </c>
      <c r="I129" s="233"/>
      <c r="J129" s="234">
        <f>ROUND(I129*H129,2)</f>
        <v>0</v>
      </c>
      <c r="K129" s="230" t="s">
        <v>146</v>
      </c>
      <c r="L129" s="39"/>
      <c r="M129" s="235" t="s">
        <v>1</v>
      </c>
      <c r="N129" s="236" t="s">
        <v>41</v>
      </c>
      <c r="O129" s="82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AR129" s="239" t="s">
        <v>669</v>
      </c>
      <c r="AT129" s="239" t="s">
        <v>142</v>
      </c>
      <c r="AU129" s="239" t="s">
        <v>86</v>
      </c>
      <c r="AY129" s="13" t="s">
        <v>140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3" t="s">
        <v>86</v>
      </c>
      <c r="BK129" s="240">
        <f>ROUND(I129*H129,2)</f>
        <v>0</v>
      </c>
      <c r="BL129" s="13" t="s">
        <v>669</v>
      </c>
      <c r="BM129" s="239" t="s">
        <v>844</v>
      </c>
    </row>
    <row r="130" s="1" customFormat="1" ht="16.5" customHeight="1">
      <c r="B130" s="34"/>
      <c r="C130" s="241" t="s">
        <v>93</v>
      </c>
      <c r="D130" s="241" t="s">
        <v>166</v>
      </c>
      <c r="E130" s="242" t="s">
        <v>845</v>
      </c>
      <c r="F130" s="243" t="s">
        <v>846</v>
      </c>
      <c r="G130" s="244" t="s">
        <v>519</v>
      </c>
      <c r="H130" s="245">
        <v>93.900000000000006</v>
      </c>
      <c r="I130" s="246"/>
      <c r="J130" s="247">
        <f>ROUND(I130*H130,2)</f>
        <v>0</v>
      </c>
      <c r="K130" s="243" t="s">
        <v>146</v>
      </c>
      <c r="L130" s="248"/>
      <c r="M130" s="249" t="s">
        <v>1</v>
      </c>
      <c r="N130" s="250" t="s">
        <v>41</v>
      </c>
      <c r="O130" s="82"/>
      <c r="P130" s="237">
        <f>O130*H130</f>
        <v>0</v>
      </c>
      <c r="Q130" s="237">
        <v>0.001</v>
      </c>
      <c r="R130" s="237">
        <f>Q130*H130</f>
        <v>0.093900000000000011</v>
      </c>
      <c r="S130" s="237">
        <v>0</v>
      </c>
      <c r="T130" s="238">
        <f>S130*H130</f>
        <v>0</v>
      </c>
      <c r="AR130" s="239" t="s">
        <v>772</v>
      </c>
      <c r="AT130" s="239" t="s">
        <v>166</v>
      </c>
      <c r="AU130" s="239" t="s">
        <v>86</v>
      </c>
      <c r="AY130" s="13" t="s">
        <v>140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3" t="s">
        <v>86</v>
      </c>
      <c r="BK130" s="240">
        <f>ROUND(I130*H130,2)</f>
        <v>0</v>
      </c>
      <c r="BL130" s="13" t="s">
        <v>772</v>
      </c>
      <c r="BM130" s="239" t="s">
        <v>847</v>
      </c>
    </row>
    <row r="131" s="1" customFormat="1" ht="36" customHeight="1">
      <c r="B131" s="34"/>
      <c r="C131" s="228" t="s">
        <v>96</v>
      </c>
      <c r="D131" s="228" t="s">
        <v>142</v>
      </c>
      <c r="E131" s="229" t="s">
        <v>848</v>
      </c>
      <c r="F131" s="230" t="s">
        <v>849</v>
      </c>
      <c r="G131" s="231" t="s">
        <v>155</v>
      </c>
      <c r="H131" s="232">
        <v>12</v>
      </c>
      <c r="I131" s="233"/>
      <c r="J131" s="234">
        <f>ROUND(I131*H131,2)</f>
        <v>0</v>
      </c>
      <c r="K131" s="230" t="s">
        <v>146</v>
      </c>
      <c r="L131" s="39"/>
      <c r="M131" s="235" t="s">
        <v>1</v>
      </c>
      <c r="N131" s="236" t="s">
        <v>41</v>
      </c>
      <c r="O131" s="82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AR131" s="239" t="s">
        <v>669</v>
      </c>
      <c r="AT131" s="239" t="s">
        <v>142</v>
      </c>
      <c r="AU131" s="239" t="s">
        <v>86</v>
      </c>
      <c r="AY131" s="13" t="s">
        <v>140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3" t="s">
        <v>86</v>
      </c>
      <c r="BK131" s="240">
        <f>ROUND(I131*H131,2)</f>
        <v>0</v>
      </c>
      <c r="BL131" s="13" t="s">
        <v>669</v>
      </c>
      <c r="BM131" s="239" t="s">
        <v>850</v>
      </c>
    </row>
    <row r="132" s="1" customFormat="1" ht="16.5" customHeight="1">
      <c r="B132" s="34"/>
      <c r="C132" s="241" t="s">
        <v>99</v>
      </c>
      <c r="D132" s="241" t="s">
        <v>166</v>
      </c>
      <c r="E132" s="242" t="s">
        <v>851</v>
      </c>
      <c r="F132" s="243" t="s">
        <v>852</v>
      </c>
      <c r="G132" s="244" t="s">
        <v>519</v>
      </c>
      <c r="H132" s="245">
        <v>0.5</v>
      </c>
      <c r="I132" s="246"/>
      <c r="J132" s="247">
        <f>ROUND(I132*H132,2)</f>
        <v>0</v>
      </c>
      <c r="K132" s="243" t="s">
        <v>146</v>
      </c>
      <c r="L132" s="248"/>
      <c r="M132" s="249" t="s">
        <v>1</v>
      </c>
      <c r="N132" s="250" t="s">
        <v>41</v>
      </c>
      <c r="O132" s="82"/>
      <c r="P132" s="237">
        <f>O132*H132</f>
        <v>0</v>
      </c>
      <c r="Q132" s="237">
        <v>0.001</v>
      </c>
      <c r="R132" s="237">
        <f>Q132*H132</f>
        <v>0.00050000000000000001</v>
      </c>
      <c r="S132" s="237">
        <v>0</v>
      </c>
      <c r="T132" s="238">
        <f>S132*H132</f>
        <v>0</v>
      </c>
      <c r="AR132" s="239" t="s">
        <v>772</v>
      </c>
      <c r="AT132" s="239" t="s">
        <v>166</v>
      </c>
      <c r="AU132" s="239" t="s">
        <v>86</v>
      </c>
      <c r="AY132" s="13" t="s">
        <v>140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3" t="s">
        <v>86</v>
      </c>
      <c r="BK132" s="240">
        <f>ROUND(I132*H132,2)</f>
        <v>0</v>
      </c>
      <c r="BL132" s="13" t="s">
        <v>772</v>
      </c>
      <c r="BM132" s="239" t="s">
        <v>853</v>
      </c>
    </row>
    <row r="133" s="1" customFormat="1" ht="24" customHeight="1">
      <c r="B133" s="34"/>
      <c r="C133" s="228" t="s">
        <v>102</v>
      </c>
      <c r="D133" s="228" t="s">
        <v>142</v>
      </c>
      <c r="E133" s="229" t="s">
        <v>854</v>
      </c>
      <c r="F133" s="230" t="s">
        <v>855</v>
      </c>
      <c r="G133" s="231" t="s">
        <v>155</v>
      </c>
      <c r="H133" s="232">
        <v>12</v>
      </c>
      <c r="I133" s="233"/>
      <c r="J133" s="234">
        <f>ROUND(I133*H133,2)</f>
        <v>0</v>
      </c>
      <c r="K133" s="230" t="s">
        <v>146</v>
      </c>
      <c r="L133" s="39"/>
      <c r="M133" s="235" t="s">
        <v>1</v>
      </c>
      <c r="N133" s="236" t="s">
        <v>41</v>
      </c>
      <c r="O133" s="82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AR133" s="239" t="s">
        <v>669</v>
      </c>
      <c r="AT133" s="239" t="s">
        <v>142</v>
      </c>
      <c r="AU133" s="239" t="s">
        <v>86</v>
      </c>
      <c r="AY133" s="13" t="s">
        <v>140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3" t="s">
        <v>86</v>
      </c>
      <c r="BK133" s="240">
        <f>ROUND(I133*H133,2)</f>
        <v>0</v>
      </c>
      <c r="BL133" s="13" t="s">
        <v>669</v>
      </c>
      <c r="BM133" s="239" t="s">
        <v>856</v>
      </c>
    </row>
    <row r="134" s="1" customFormat="1" ht="16.5" customHeight="1">
      <c r="B134" s="34"/>
      <c r="C134" s="241" t="s">
        <v>169</v>
      </c>
      <c r="D134" s="241" t="s">
        <v>166</v>
      </c>
      <c r="E134" s="242" t="s">
        <v>857</v>
      </c>
      <c r="F134" s="243" t="s">
        <v>858</v>
      </c>
      <c r="G134" s="244" t="s">
        <v>519</v>
      </c>
      <c r="H134" s="245">
        <v>12</v>
      </c>
      <c r="I134" s="246"/>
      <c r="J134" s="247">
        <f>ROUND(I134*H134,2)</f>
        <v>0</v>
      </c>
      <c r="K134" s="243" t="s">
        <v>146</v>
      </c>
      <c r="L134" s="248"/>
      <c r="M134" s="249" t="s">
        <v>1</v>
      </c>
      <c r="N134" s="250" t="s">
        <v>41</v>
      </c>
      <c r="O134" s="82"/>
      <c r="P134" s="237">
        <f>O134*H134</f>
        <v>0</v>
      </c>
      <c r="Q134" s="237">
        <v>0.001</v>
      </c>
      <c r="R134" s="237">
        <f>Q134*H134</f>
        <v>0.012</v>
      </c>
      <c r="S134" s="237">
        <v>0</v>
      </c>
      <c r="T134" s="238">
        <f>S134*H134</f>
        <v>0</v>
      </c>
      <c r="AR134" s="239" t="s">
        <v>772</v>
      </c>
      <c r="AT134" s="239" t="s">
        <v>166</v>
      </c>
      <c r="AU134" s="239" t="s">
        <v>86</v>
      </c>
      <c r="AY134" s="13" t="s">
        <v>140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3" t="s">
        <v>86</v>
      </c>
      <c r="BK134" s="240">
        <f>ROUND(I134*H134,2)</f>
        <v>0</v>
      </c>
      <c r="BL134" s="13" t="s">
        <v>772</v>
      </c>
      <c r="BM134" s="239" t="s">
        <v>859</v>
      </c>
    </row>
    <row r="135" s="1" customFormat="1" ht="24" customHeight="1">
      <c r="B135" s="34"/>
      <c r="C135" s="228" t="s">
        <v>175</v>
      </c>
      <c r="D135" s="228" t="s">
        <v>142</v>
      </c>
      <c r="E135" s="229" t="s">
        <v>860</v>
      </c>
      <c r="F135" s="230" t="s">
        <v>861</v>
      </c>
      <c r="G135" s="231" t="s">
        <v>173</v>
      </c>
      <c r="H135" s="232">
        <v>6</v>
      </c>
      <c r="I135" s="233"/>
      <c r="J135" s="234">
        <f>ROUND(I135*H135,2)</f>
        <v>0</v>
      </c>
      <c r="K135" s="230" t="s">
        <v>146</v>
      </c>
      <c r="L135" s="39"/>
      <c r="M135" s="235" t="s">
        <v>1</v>
      </c>
      <c r="N135" s="236" t="s">
        <v>41</v>
      </c>
      <c r="O135" s="82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AR135" s="239" t="s">
        <v>669</v>
      </c>
      <c r="AT135" s="239" t="s">
        <v>142</v>
      </c>
      <c r="AU135" s="239" t="s">
        <v>86</v>
      </c>
      <c r="AY135" s="13" t="s">
        <v>140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3" t="s">
        <v>86</v>
      </c>
      <c r="BK135" s="240">
        <f>ROUND(I135*H135,2)</f>
        <v>0</v>
      </c>
      <c r="BL135" s="13" t="s">
        <v>669</v>
      </c>
      <c r="BM135" s="239" t="s">
        <v>862</v>
      </c>
    </row>
    <row r="136" s="1" customFormat="1" ht="16.5" customHeight="1">
      <c r="B136" s="34"/>
      <c r="C136" s="241" t="s">
        <v>180</v>
      </c>
      <c r="D136" s="241" t="s">
        <v>166</v>
      </c>
      <c r="E136" s="242" t="s">
        <v>863</v>
      </c>
      <c r="F136" s="243" t="s">
        <v>864</v>
      </c>
      <c r="G136" s="244" t="s">
        <v>173</v>
      </c>
      <c r="H136" s="245">
        <v>6</v>
      </c>
      <c r="I136" s="246"/>
      <c r="J136" s="247">
        <f>ROUND(I136*H136,2)</f>
        <v>0</v>
      </c>
      <c r="K136" s="243" t="s">
        <v>146</v>
      </c>
      <c r="L136" s="248"/>
      <c r="M136" s="249" t="s">
        <v>1</v>
      </c>
      <c r="N136" s="250" t="s">
        <v>41</v>
      </c>
      <c r="O136" s="82"/>
      <c r="P136" s="237">
        <f>O136*H136</f>
        <v>0</v>
      </c>
      <c r="Q136" s="237">
        <v>3.0000000000000001E-05</v>
      </c>
      <c r="R136" s="237">
        <f>Q136*H136</f>
        <v>0.00018000000000000001</v>
      </c>
      <c r="S136" s="237">
        <v>0</v>
      </c>
      <c r="T136" s="238">
        <f>S136*H136</f>
        <v>0</v>
      </c>
      <c r="AR136" s="239" t="s">
        <v>772</v>
      </c>
      <c r="AT136" s="239" t="s">
        <v>166</v>
      </c>
      <c r="AU136" s="239" t="s">
        <v>86</v>
      </c>
      <c r="AY136" s="13" t="s">
        <v>140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3" t="s">
        <v>86</v>
      </c>
      <c r="BK136" s="240">
        <f>ROUND(I136*H136,2)</f>
        <v>0</v>
      </c>
      <c r="BL136" s="13" t="s">
        <v>772</v>
      </c>
      <c r="BM136" s="239" t="s">
        <v>865</v>
      </c>
    </row>
    <row r="137" s="1" customFormat="1" ht="24" customHeight="1">
      <c r="B137" s="34"/>
      <c r="C137" s="228" t="s">
        <v>184</v>
      </c>
      <c r="D137" s="228" t="s">
        <v>142</v>
      </c>
      <c r="E137" s="229" t="s">
        <v>866</v>
      </c>
      <c r="F137" s="230" t="s">
        <v>867</v>
      </c>
      <c r="G137" s="231" t="s">
        <v>173</v>
      </c>
      <c r="H137" s="232">
        <v>97</v>
      </c>
      <c r="I137" s="233"/>
      <c r="J137" s="234">
        <f>ROUND(I137*H137,2)</f>
        <v>0</v>
      </c>
      <c r="K137" s="230" t="s">
        <v>146</v>
      </c>
      <c r="L137" s="39"/>
      <c r="M137" s="235" t="s">
        <v>1</v>
      </c>
      <c r="N137" s="236" t="s">
        <v>41</v>
      </c>
      <c r="O137" s="82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AR137" s="239" t="s">
        <v>669</v>
      </c>
      <c r="AT137" s="239" t="s">
        <v>142</v>
      </c>
      <c r="AU137" s="239" t="s">
        <v>86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669</v>
      </c>
      <c r="BM137" s="239" t="s">
        <v>868</v>
      </c>
    </row>
    <row r="138" s="1" customFormat="1" ht="24" customHeight="1">
      <c r="B138" s="34"/>
      <c r="C138" s="241" t="s">
        <v>188</v>
      </c>
      <c r="D138" s="241" t="s">
        <v>166</v>
      </c>
      <c r="E138" s="242" t="s">
        <v>869</v>
      </c>
      <c r="F138" s="243" t="s">
        <v>870</v>
      </c>
      <c r="G138" s="244" t="s">
        <v>173</v>
      </c>
      <c r="H138" s="245">
        <v>97</v>
      </c>
      <c r="I138" s="246"/>
      <c r="J138" s="247">
        <f>ROUND(I138*H138,2)</f>
        <v>0</v>
      </c>
      <c r="K138" s="243" t="s">
        <v>146</v>
      </c>
      <c r="L138" s="248"/>
      <c r="M138" s="249" t="s">
        <v>1</v>
      </c>
      <c r="N138" s="250" t="s">
        <v>41</v>
      </c>
      <c r="O138" s="82"/>
      <c r="P138" s="237">
        <f>O138*H138</f>
        <v>0</v>
      </c>
      <c r="Q138" s="237">
        <v>0.00019000000000000001</v>
      </c>
      <c r="R138" s="237">
        <f>Q138*H138</f>
        <v>0.018430000000000002</v>
      </c>
      <c r="S138" s="237">
        <v>0</v>
      </c>
      <c r="T138" s="238">
        <f>S138*H138</f>
        <v>0</v>
      </c>
      <c r="AR138" s="239" t="s">
        <v>772</v>
      </c>
      <c r="AT138" s="239" t="s">
        <v>166</v>
      </c>
      <c r="AU138" s="239" t="s">
        <v>86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772</v>
      </c>
      <c r="BM138" s="239" t="s">
        <v>871</v>
      </c>
    </row>
    <row r="139" s="1" customFormat="1" ht="24" customHeight="1">
      <c r="B139" s="34"/>
      <c r="C139" s="228" t="s">
        <v>192</v>
      </c>
      <c r="D139" s="228" t="s">
        <v>142</v>
      </c>
      <c r="E139" s="229" t="s">
        <v>872</v>
      </c>
      <c r="F139" s="230" t="s">
        <v>873</v>
      </c>
      <c r="G139" s="231" t="s">
        <v>173</v>
      </c>
      <c r="H139" s="232">
        <v>36</v>
      </c>
      <c r="I139" s="233"/>
      <c r="J139" s="234">
        <f>ROUND(I139*H139,2)</f>
        <v>0</v>
      </c>
      <c r="K139" s="230" t="s">
        <v>146</v>
      </c>
      <c r="L139" s="39"/>
      <c r="M139" s="235" t="s">
        <v>1</v>
      </c>
      <c r="N139" s="236" t="s">
        <v>41</v>
      </c>
      <c r="O139" s="82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AR139" s="239" t="s">
        <v>669</v>
      </c>
      <c r="AT139" s="239" t="s">
        <v>142</v>
      </c>
      <c r="AU139" s="239" t="s">
        <v>86</v>
      </c>
      <c r="AY139" s="13" t="s">
        <v>140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3" t="s">
        <v>86</v>
      </c>
      <c r="BK139" s="240">
        <f>ROUND(I139*H139,2)</f>
        <v>0</v>
      </c>
      <c r="BL139" s="13" t="s">
        <v>669</v>
      </c>
      <c r="BM139" s="239" t="s">
        <v>874</v>
      </c>
    </row>
    <row r="140" s="1" customFormat="1" ht="24" customHeight="1">
      <c r="B140" s="34"/>
      <c r="C140" s="241" t="s">
        <v>196</v>
      </c>
      <c r="D140" s="241" t="s">
        <v>166</v>
      </c>
      <c r="E140" s="242" t="s">
        <v>875</v>
      </c>
      <c r="F140" s="243" t="s">
        <v>876</v>
      </c>
      <c r="G140" s="244" t="s">
        <v>173</v>
      </c>
      <c r="H140" s="245">
        <v>36</v>
      </c>
      <c r="I140" s="246"/>
      <c r="J140" s="247">
        <f>ROUND(I140*H140,2)</f>
        <v>0</v>
      </c>
      <c r="K140" s="243" t="s">
        <v>146</v>
      </c>
      <c r="L140" s="248"/>
      <c r="M140" s="249" t="s">
        <v>1</v>
      </c>
      <c r="N140" s="250" t="s">
        <v>41</v>
      </c>
      <c r="O140" s="82"/>
      <c r="P140" s="237">
        <f>O140*H140</f>
        <v>0</v>
      </c>
      <c r="Q140" s="237">
        <v>0.00010000000000000001</v>
      </c>
      <c r="R140" s="237">
        <f>Q140*H140</f>
        <v>0.0036000000000000003</v>
      </c>
      <c r="S140" s="237">
        <v>0</v>
      </c>
      <c r="T140" s="238">
        <f>S140*H140</f>
        <v>0</v>
      </c>
      <c r="AR140" s="239" t="s">
        <v>772</v>
      </c>
      <c r="AT140" s="239" t="s">
        <v>166</v>
      </c>
      <c r="AU140" s="239" t="s">
        <v>86</v>
      </c>
      <c r="AY140" s="13" t="s">
        <v>140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3" t="s">
        <v>86</v>
      </c>
      <c r="BK140" s="240">
        <f>ROUND(I140*H140,2)</f>
        <v>0</v>
      </c>
      <c r="BL140" s="13" t="s">
        <v>772</v>
      </c>
      <c r="BM140" s="239" t="s">
        <v>877</v>
      </c>
    </row>
    <row r="141" s="1" customFormat="1" ht="24" customHeight="1">
      <c r="B141" s="34"/>
      <c r="C141" s="228" t="s">
        <v>200</v>
      </c>
      <c r="D141" s="228" t="s">
        <v>142</v>
      </c>
      <c r="E141" s="229" t="s">
        <v>878</v>
      </c>
      <c r="F141" s="230" t="s">
        <v>879</v>
      </c>
      <c r="G141" s="231" t="s">
        <v>173</v>
      </c>
      <c r="H141" s="232">
        <v>5</v>
      </c>
      <c r="I141" s="233"/>
      <c r="J141" s="234">
        <f>ROUND(I141*H141,2)</f>
        <v>0</v>
      </c>
      <c r="K141" s="230" t="s">
        <v>146</v>
      </c>
      <c r="L141" s="39"/>
      <c r="M141" s="235" t="s">
        <v>1</v>
      </c>
      <c r="N141" s="236" t="s">
        <v>41</v>
      </c>
      <c r="O141" s="82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AR141" s="239" t="s">
        <v>669</v>
      </c>
      <c r="AT141" s="239" t="s">
        <v>142</v>
      </c>
      <c r="AU141" s="239" t="s">
        <v>86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669</v>
      </c>
      <c r="BM141" s="239" t="s">
        <v>880</v>
      </c>
    </row>
    <row r="142" s="1" customFormat="1" ht="24" customHeight="1">
      <c r="B142" s="34"/>
      <c r="C142" s="241" t="s">
        <v>205</v>
      </c>
      <c r="D142" s="241" t="s">
        <v>166</v>
      </c>
      <c r="E142" s="242" t="s">
        <v>881</v>
      </c>
      <c r="F142" s="243" t="s">
        <v>882</v>
      </c>
      <c r="G142" s="244" t="s">
        <v>173</v>
      </c>
      <c r="H142" s="245">
        <v>4</v>
      </c>
      <c r="I142" s="246"/>
      <c r="J142" s="247">
        <f>ROUND(I142*H142,2)</f>
        <v>0</v>
      </c>
      <c r="K142" s="243" t="s">
        <v>146</v>
      </c>
      <c r="L142" s="248"/>
      <c r="M142" s="249" t="s">
        <v>1</v>
      </c>
      <c r="N142" s="250" t="s">
        <v>41</v>
      </c>
      <c r="O142" s="82"/>
      <c r="P142" s="237">
        <f>O142*H142</f>
        <v>0</v>
      </c>
      <c r="Q142" s="237">
        <v>0.00199</v>
      </c>
      <c r="R142" s="237">
        <f>Q142*H142</f>
        <v>0.0079600000000000001</v>
      </c>
      <c r="S142" s="237">
        <v>0</v>
      </c>
      <c r="T142" s="238">
        <f>S142*H142</f>
        <v>0</v>
      </c>
      <c r="AR142" s="239" t="s">
        <v>772</v>
      </c>
      <c r="AT142" s="239" t="s">
        <v>166</v>
      </c>
      <c r="AU142" s="239" t="s">
        <v>86</v>
      </c>
      <c r="AY142" s="13" t="s">
        <v>140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3" t="s">
        <v>86</v>
      </c>
      <c r="BK142" s="240">
        <f>ROUND(I142*H142,2)</f>
        <v>0</v>
      </c>
      <c r="BL142" s="13" t="s">
        <v>772</v>
      </c>
      <c r="BM142" s="239" t="s">
        <v>883</v>
      </c>
    </row>
    <row r="143" s="1" customFormat="1" ht="24" customHeight="1">
      <c r="B143" s="34"/>
      <c r="C143" s="241" t="s">
        <v>209</v>
      </c>
      <c r="D143" s="241" t="s">
        <v>166</v>
      </c>
      <c r="E143" s="242" t="s">
        <v>884</v>
      </c>
      <c r="F143" s="243" t="s">
        <v>885</v>
      </c>
      <c r="G143" s="244" t="s">
        <v>173</v>
      </c>
      <c r="H143" s="245">
        <v>1</v>
      </c>
      <c r="I143" s="246"/>
      <c r="J143" s="247">
        <f>ROUND(I143*H143,2)</f>
        <v>0</v>
      </c>
      <c r="K143" s="243" t="s">
        <v>146</v>
      </c>
      <c r="L143" s="248"/>
      <c r="M143" s="249" t="s">
        <v>1</v>
      </c>
      <c r="N143" s="250" t="s">
        <v>41</v>
      </c>
      <c r="O143" s="82"/>
      <c r="P143" s="237">
        <f>O143*H143</f>
        <v>0</v>
      </c>
      <c r="Q143" s="237">
        <v>0.0031199999999999999</v>
      </c>
      <c r="R143" s="237">
        <f>Q143*H143</f>
        <v>0.0031199999999999999</v>
      </c>
      <c r="S143" s="237">
        <v>0</v>
      </c>
      <c r="T143" s="238">
        <f>S143*H143</f>
        <v>0</v>
      </c>
      <c r="AR143" s="239" t="s">
        <v>772</v>
      </c>
      <c r="AT143" s="239" t="s">
        <v>166</v>
      </c>
      <c r="AU143" s="239" t="s">
        <v>86</v>
      </c>
      <c r="AY143" s="13" t="s">
        <v>140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3" t="s">
        <v>86</v>
      </c>
      <c r="BK143" s="240">
        <f>ROUND(I143*H143,2)</f>
        <v>0</v>
      </c>
      <c r="BL143" s="13" t="s">
        <v>772</v>
      </c>
      <c r="BM143" s="239" t="s">
        <v>886</v>
      </c>
    </row>
    <row r="144" s="1" customFormat="1" ht="24" customHeight="1">
      <c r="B144" s="34"/>
      <c r="C144" s="228" t="s">
        <v>213</v>
      </c>
      <c r="D144" s="228" t="s">
        <v>142</v>
      </c>
      <c r="E144" s="229" t="s">
        <v>887</v>
      </c>
      <c r="F144" s="230" t="s">
        <v>888</v>
      </c>
      <c r="G144" s="231" t="s">
        <v>173</v>
      </c>
      <c r="H144" s="232">
        <v>5</v>
      </c>
      <c r="I144" s="233"/>
      <c r="J144" s="234">
        <f>ROUND(I144*H144,2)</f>
        <v>0</v>
      </c>
      <c r="K144" s="230" t="s">
        <v>146</v>
      </c>
      <c r="L144" s="39"/>
      <c r="M144" s="235" t="s">
        <v>1</v>
      </c>
      <c r="N144" s="236" t="s">
        <v>41</v>
      </c>
      <c r="O144" s="82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AR144" s="239" t="s">
        <v>669</v>
      </c>
      <c r="AT144" s="239" t="s">
        <v>142</v>
      </c>
      <c r="AU144" s="239" t="s">
        <v>86</v>
      </c>
      <c r="AY144" s="13" t="s">
        <v>140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3" t="s">
        <v>86</v>
      </c>
      <c r="BK144" s="240">
        <f>ROUND(I144*H144,2)</f>
        <v>0</v>
      </c>
      <c r="BL144" s="13" t="s">
        <v>669</v>
      </c>
      <c r="BM144" s="239" t="s">
        <v>889</v>
      </c>
    </row>
    <row r="145" s="1" customFormat="1" ht="24" customHeight="1">
      <c r="B145" s="34"/>
      <c r="C145" s="241" t="s">
        <v>217</v>
      </c>
      <c r="D145" s="241" t="s">
        <v>166</v>
      </c>
      <c r="E145" s="242" t="s">
        <v>890</v>
      </c>
      <c r="F145" s="243" t="s">
        <v>891</v>
      </c>
      <c r="G145" s="244" t="s">
        <v>173</v>
      </c>
      <c r="H145" s="245">
        <v>3</v>
      </c>
      <c r="I145" s="246"/>
      <c r="J145" s="247">
        <f>ROUND(I145*H145,2)</f>
        <v>0</v>
      </c>
      <c r="K145" s="243" t="s">
        <v>146</v>
      </c>
      <c r="L145" s="248"/>
      <c r="M145" s="249" t="s">
        <v>1</v>
      </c>
      <c r="N145" s="250" t="s">
        <v>41</v>
      </c>
      <c r="O145" s="82"/>
      <c r="P145" s="237">
        <f>O145*H145</f>
        <v>0</v>
      </c>
      <c r="Q145" s="237">
        <v>0.00032000000000000003</v>
      </c>
      <c r="R145" s="237">
        <f>Q145*H145</f>
        <v>0.00096000000000000013</v>
      </c>
      <c r="S145" s="237">
        <v>0</v>
      </c>
      <c r="T145" s="238">
        <f>S145*H145</f>
        <v>0</v>
      </c>
      <c r="AR145" s="239" t="s">
        <v>772</v>
      </c>
      <c r="AT145" s="239" t="s">
        <v>166</v>
      </c>
      <c r="AU145" s="239" t="s">
        <v>86</v>
      </c>
      <c r="AY145" s="13" t="s">
        <v>140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3" t="s">
        <v>86</v>
      </c>
      <c r="BK145" s="240">
        <f>ROUND(I145*H145,2)</f>
        <v>0</v>
      </c>
      <c r="BL145" s="13" t="s">
        <v>772</v>
      </c>
      <c r="BM145" s="239" t="s">
        <v>892</v>
      </c>
    </row>
    <row r="146" s="1" customFormat="1" ht="16.5" customHeight="1">
      <c r="B146" s="34"/>
      <c r="C146" s="241" t="s">
        <v>7</v>
      </c>
      <c r="D146" s="241" t="s">
        <v>166</v>
      </c>
      <c r="E146" s="242" t="s">
        <v>893</v>
      </c>
      <c r="F146" s="243" t="s">
        <v>894</v>
      </c>
      <c r="G146" s="244" t="s">
        <v>173</v>
      </c>
      <c r="H146" s="245">
        <v>2</v>
      </c>
      <c r="I146" s="246"/>
      <c r="J146" s="247">
        <f>ROUND(I146*H146,2)</f>
        <v>0</v>
      </c>
      <c r="K146" s="243" t="s">
        <v>146</v>
      </c>
      <c r="L146" s="248"/>
      <c r="M146" s="249" t="s">
        <v>1</v>
      </c>
      <c r="N146" s="250" t="s">
        <v>41</v>
      </c>
      <c r="O146" s="82"/>
      <c r="P146" s="237">
        <f>O146*H146</f>
        <v>0</v>
      </c>
      <c r="Q146" s="237">
        <v>0.0010300000000000001</v>
      </c>
      <c r="R146" s="237">
        <f>Q146*H146</f>
        <v>0.0020600000000000002</v>
      </c>
      <c r="S146" s="237">
        <v>0</v>
      </c>
      <c r="T146" s="238">
        <f>S146*H146</f>
        <v>0</v>
      </c>
      <c r="AR146" s="239" t="s">
        <v>772</v>
      </c>
      <c r="AT146" s="239" t="s">
        <v>166</v>
      </c>
      <c r="AU146" s="239" t="s">
        <v>86</v>
      </c>
      <c r="AY146" s="13" t="s">
        <v>140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3" t="s">
        <v>86</v>
      </c>
      <c r="BK146" s="240">
        <f>ROUND(I146*H146,2)</f>
        <v>0</v>
      </c>
      <c r="BL146" s="13" t="s">
        <v>772</v>
      </c>
      <c r="BM146" s="239" t="s">
        <v>895</v>
      </c>
    </row>
    <row r="147" s="1" customFormat="1" ht="24" customHeight="1">
      <c r="B147" s="34"/>
      <c r="C147" s="228" t="s">
        <v>230</v>
      </c>
      <c r="D147" s="228" t="s">
        <v>142</v>
      </c>
      <c r="E147" s="229" t="s">
        <v>896</v>
      </c>
      <c r="F147" s="230" t="s">
        <v>897</v>
      </c>
      <c r="G147" s="231" t="s">
        <v>173</v>
      </c>
      <c r="H147" s="232">
        <v>4</v>
      </c>
      <c r="I147" s="233"/>
      <c r="J147" s="234">
        <f>ROUND(I147*H147,2)</f>
        <v>0</v>
      </c>
      <c r="K147" s="230" t="s">
        <v>146</v>
      </c>
      <c r="L147" s="39"/>
      <c r="M147" s="235" t="s">
        <v>1</v>
      </c>
      <c r="N147" s="236" t="s">
        <v>41</v>
      </c>
      <c r="O147" s="82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AR147" s="239" t="s">
        <v>669</v>
      </c>
      <c r="AT147" s="239" t="s">
        <v>142</v>
      </c>
      <c r="AU147" s="239" t="s">
        <v>86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669</v>
      </c>
      <c r="BM147" s="239" t="s">
        <v>898</v>
      </c>
    </row>
    <row r="148" s="1" customFormat="1" ht="16.5" customHeight="1">
      <c r="B148" s="34"/>
      <c r="C148" s="241" t="s">
        <v>234</v>
      </c>
      <c r="D148" s="241" t="s">
        <v>166</v>
      </c>
      <c r="E148" s="242" t="s">
        <v>899</v>
      </c>
      <c r="F148" s="243" t="s">
        <v>900</v>
      </c>
      <c r="G148" s="244" t="s">
        <v>173</v>
      </c>
      <c r="H148" s="245">
        <v>4</v>
      </c>
      <c r="I148" s="246"/>
      <c r="J148" s="247">
        <f>ROUND(I148*H148,2)</f>
        <v>0</v>
      </c>
      <c r="K148" s="243" t="s">
        <v>146</v>
      </c>
      <c r="L148" s="248"/>
      <c r="M148" s="249" t="s">
        <v>1</v>
      </c>
      <c r="N148" s="250" t="s">
        <v>41</v>
      </c>
      <c r="O148" s="82"/>
      <c r="P148" s="237">
        <f>O148*H148</f>
        <v>0</v>
      </c>
      <c r="Q148" s="237">
        <v>0.00040000000000000002</v>
      </c>
      <c r="R148" s="237">
        <f>Q148*H148</f>
        <v>0.0016000000000000001</v>
      </c>
      <c r="S148" s="237">
        <v>0</v>
      </c>
      <c r="T148" s="238">
        <f>S148*H148</f>
        <v>0</v>
      </c>
      <c r="AR148" s="239" t="s">
        <v>772</v>
      </c>
      <c r="AT148" s="239" t="s">
        <v>166</v>
      </c>
      <c r="AU148" s="239" t="s">
        <v>86</v>
      </c>
      <c r="AY148" s="13" t="s">
        <v>140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3" t="s">
        <v>86</v>
      </c>
      <c r="BK148" s="240">
        <f>ROUND(I148*H148,2)</f>
        <v>0</v>
      </c>
      <c r="BL148" s="13" t="s">
        <v>772</v>
      </c>
      <c r="BM148" s="239" t="s">
        <v>901</v>
      </c>
    </row>
    <row r="149" s="1" customFormat="1" ht="24" customHeight="1">
      <c r="B149" s="34"/>
      <c r="C149" s="228" t="s">
        <v>238</v>
      </c>
      <c r="D149" s="228" t="s">
        <v>142</v>
      </c>
      <c r="E149" s="229" t="s">
        <v>902</v>
      </c>
      <c r="F149" s="230" t="s">
        <v>903</v>
      </c>
      <c r="G149" s="231" t="s">
        <v>173</v>
      </c>
      <c r="H149" s="232">
        <v>13</v>
      </c>
      <c r="I149" s="233"/>
      <c r="J149" s="234">
        <f>ROUND(I149*H149,2)</f>
        <v>0</v>
      </c>
      <c r="K149" s="230" t="s">
        <v>146</v>
      </c>
      <c r="L149" s="39"/>
      <c r="M149" s="235" t="s">
        <v>1</v>
      </c>
      <c r="N149" s="236" t="s">
        <v>41</v>
      </c>
      <c r="O149" s="82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AR149" s="239" t="s">
        <v>669</v>
      </c>
      <c r="AT149" s="239" t="s">
        <v>142</v>
      </c>
      <c r="AU149" s="239" t="s">
        <v>86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669</v>
      </c>
      <c r="BM149" s="239" t="s">
        <v>904</v>
      </c>
    </row>
    <row r="150" s="1" customFormat="1" ht="16.5" customHeight="1">
      <c r="B150" s="34"/>
      <c r="C150" s="241" t="s">
        <v>244</v>
      </c>
      <c r="D150" s="241" t="s">
        <v>166</v>
      </c>
      <c r="E150" s="242" t="s">
        <v>905</v>
      </c>
      <c r="F150" s="243" t="s">
        <v>906</v>
      </c>
      <c r="G150" s="244" t="s">
        <v>173</v>
      </c>
      <c r="H150" s="245">
        <v>13</v>
      </c>
      <c r="I150" s="246"/>
      <c r="J150" s="247">
        <f>ROUND(I150*H150,2)</f>
        <v>0</v>
      </c>
      <c r="K150" s="243" t="s">
        <v>146</v>
      </c>
      <c r="L150" s="248"/>
      <c r="M150" s="249" t="s">
        <v>1</v>
      </c>
      <c r="N150" s="250" t="s">
        <v>41</v>
      </c>
      <c r="O150" s="82"/>
      <c r="P150" s="237">
        <f>O150*H150</f>
        <v>0</v>
      </c>
      <c r="Q150" s="237">
        <v>0.00022000000000000001</v>
      </c>
      <c r="R150" s="237">
        <f>Q150*H150</f>
        <v>0.0028600000000000001</v>
      </c>
      <c r="S150" s="237">
        <v>0</v>
      </c>
      <c r="T150" s="238">
        <f>S150*H150</f>
        <v>0</v>
      </c>
      <c r="AR150" s="239" t="s">
        <v>772</v>
      </c>
      <c r="AT150" s="239" t="s">
        <v>166</v>
      </c>
      <c r="AU150" s="239" t="s">
        <v>86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772</v>
      </c>
      <c r="BM150" s="239" t="s">
        <v>907</v>
      </c>
    </row>
    <row r="151" s="1" customFormat="1" ht="16.5" customHeight="1">
      <c r="B151" s="34"/>
      <c r="C151" s="241" t="s">
        <v>248</v>
      </c>
      <c r="D151" s="241" t="s">
        <v>166</v>
      </c>
      <c r="E151" s="242" t="s">
        <v>908</v>
      </c>
      <c r="F151" s="243" t="s">
        <v>909</v>
      </c>
      <c r="G151" s="244" t="s">
        <v>173</v>
      </c>
      <c r="H151" s="245">
        <v>13</v>
      </c>
      <c r="I151" s="246"/>
      <c r="J151" s="247">
        <f>ROUND(I151*H151,2)</f>
        <v>0</v>
      </c>
      <c r="K151" s="243" t="s">
        <v>146</v>
      </c>
      <c r="L151" s="248"/>
      <c r="M151" s="249" t="s">
        <v>1</v>
      </c>
      <c r="N151" s="250" t="s">
        <v>41</v>
      </c>
      <c r="O151" s="82"/>
      <c r="P151" s="237">
        <f>O151*H151</f>
        <v>0</v>
      </c>
      <c r="Q151" s="237">
        <v>0.00024000000000000001</v>
      </c>
      <c r="R151" s="237">
        <f>Q151*H151</f>
        <v>0.0031199999999999999</v>
      </c>
      <c r="S151" s="237">
        <v>0</v>
      </c>
      <c r="T151" s="238">
        <f>S151*H151</f>
        <v>0</v>
      </c>
      <c r="AR151" s="239" t="s">
        <v>772</v>
      </c>
      <c r="AT151" s="239" t="s">
        <v>166</v>
      </c>
      <c r="AU151" s="239" t="s">
        <v>86</v>
      </c>
      <c r="AY151" s="13" t="s">
        <v>140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3" t="s">
        <v>86</v>
      </c>
      <c r="BK151" s="240">
        <f>ROUND(I151*H151,2)</f>
        <v>0</v>
      </c>
      <c r="BL151" s="13" t="s">
        <v>772</v>
      </c>
      <c r="BM151" s="239" t="s">
        <v>910</v>
      </c>
    </row>
    <row r="152" s="1" customFormat="1" ht="16.5" customHeight="1">
      <c r="B152" s="34"/>
      <c r="C152" s="228" t="s">
        <v>253</v>
      </c>
      <c r="D152" s="228" t="s">
        <v>142</v>
      </c>
      <c r="E152" s="229" t="s">
        <v>911</v>
      </c>
      <c r="F152" s="230" t="s">
        <v>912</v>
      </c>
      <c r="G152" s="231" t="s">
        <v>173</v>
      </c>
      <c r="H152" s="232">
        <v>6</v>
      </c>
      <c r="I152" s="233"/>
      <c r="J152" s="234">
        <f>ROUND(I152*H152,2)</f>
        <v>0</v>
      </c>
      <c r="K152" s="230" t="s">
        <v>146</v>
      </c>
      <c r="L152" s="39"/>
      <c r="M152" s="235" t="s">
        <v>1</v>
      </c>
      <c r="N152" s="236" t="s">
        <v>41</v>
      </c>
      <c r="O152" s="82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AR152" s="239" t="s">
        <v>669</v>
      </c>
      <c r="AT152" s="239" t="s">
        <v>142</v>
      </c>
      <c r="AU152" s="239" t="s">
        <v>86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669</v>
      </c>
      <c r="BM152" s="239" t="s">
        <v>913</v>
      </c>
    </row>
    <row r="153" s="1" customFormat="1" ht="16.5" customHeight="1">
      <c r="B153" s="34"/>
      <c r="C153" s="241" t="s">
        <v>257</v>
      </c>
      <c r="D153" s="241" t="s">
        <v>166</v>
      </c>
      <c r="E153" s="242" t="s">
        <v>914</v>
      </c>
      <c r="F153" s="243" t="s">
        <v>915</v>
      </c>
      <c r="G153" s="244" t="s">
        <v>173</v>
      </c>
      <c r="H153" s="245">
        <v>6</v>
      </c>
      <c r="I153" s="246"/>
      <c r="J153" s="247">
        <f>ROUND(I153*H153,2)</f>
        <v>0</v>
      </c>
      <c r="K153" s="243" t="s">
        <v>146</v>
      </c>
      <c r="L153" s="248"/>
      <c r="M153" s="249" t="s">
        <v>1</v>
      </c>
      <c r="N153" s="250" t="s">
        <v>41</v>
      </c>
      <c r="O153" s="82"/>
      <c r="P153" s="237">
        <f>O153*H153</f>
        <v>0</v>
      </c>
      <c r="Q153" s="237">
        <v>0.00016000000000000001</v>
      </c>
      <c r="R153" s="237">
        <f>Q153*H153</f>
        <v>0.00096000000000000013</v>
      </c>
      <c r="S153" s="237">
        <v>0</v>
      </c>
      <c r="T153" s="238">
        <f>S153*H153</f>
        <v>0</v>
      </c>
      <c r="AR153" s="239" t="s">
        <v>772</v>
      </c>
      <c r="AT153" s="239" t="s">
        <v>166</v>
      </c>
      <c r="AU153" s="239" t="s">
        <v>86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772</v>
      </c>
      <c r="BM153" s="239" t="s">
        <v>916</v>
      </c>
    </row>
    <row r="154" s="1" customFormat="1" ht="16.5" customHeight="1">
      <c r="B154" s="34"/>
      <c r="C154" s="228" t="s">
        <v>261</v>
      </c>
      <c r="D154" s="228" t="s">
        <v>142</v>
      </c>
      <c r="E154" s="229" t="s">
        <v>917</v>
      </c>
      <c r="F154" s="230" t="s">
        <v>918</v>
      </c>
      <c r="G154" s="231" t="s">
        <v>173</v>
      </c>
      <c r="H154" s="232">
        <v>1</v>
      </c>
      <c r="I154" s="233"/>
      <c r="J154" s="234">
        <f>ROUND(I154*H154,2)</f>
        <v>0</v>
      </c>
      <c r="K154" s="230" t="s">
        <v>146</v>
      </c>
      <c r="L154" s="39"/>
      <c r="M154" s="235" t="s">
        <v>1</v>
      </c>
      <c r="N154" s="236" t="s">
        <v>41</v>
      </c>
      <c r="O154" s="82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AR154" s="239" t="s">
        <v>669</v>
      </c>
      <c r="AT154" s="239" t="s">
        <v>142</v>
      </c>
      <c r="AU154" s="239" t="s">
        <v>86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669</v>
      </c>
      <c r="BM154" s="239" t="s">
        <v>919</v>
      </c>
    </row>
    <row r="155" s="1" customFormat="1" ht="16.5" customHeight="1">
      <c r="B155" s="34"/>
      <c r="C155" s="241" t="s">
        <v>265</v>
      </c>
      <c r="D155" s="241" t="s">
        <v>166</v>
      </c>
      <c r="E155" s="242" t="s">
        <v>920</v>
      </c>
      <c r="F155" s="243" t="s">
        <v>921</v>
      </c>
      <c r="G155" s="244" t="s">
        <v>173</v>
      </c>
      <c r="H155" s="245">
        <v>1</v>
      </c>
      <c r="I155" s="246"/>
      <c r="J155" s="247">
        <f>ROUND(I155*H155,2)</f>
        <v>0</v>
      </c>
      <c r="K155" s="243" t="s">
        <v>146</v>
      </c>
      <c r="L155" s="248"/>
      <c r="M155" s="249" t="s">
        <v>1</v>
      </c>
      <c r="N155" s="250" t="s">
        <v>41</v>
      </c>
      <c r="O155" s="82"/>
      <c r="P155" s="237">
        <f>O155*H155</f>
        <v>0</v>
      </c>
      <c r="Q155" s="237">
        <v>0.00014999999999999999</v>
      </c>
      <c r="R155" s="237">
        <f>Q155*H155</f>
        <v>0.00014999999999999999</v>
      </c>
      <c r="S155" s="237">
        <v>0</v>
      </c>
      <c r="T155" s="238">
        <f>S155*H155</f>
        <v>0</v>
      </c>
      <c r="AR155" s="239" t="s">
        <v>772</v>
      </c>
      <c r="AT155" s="239" t="s">
        <v>166</v>
      </c>
      <c r="AU155" s="239" t="s">
        <v>86</v>
      </c>
      <c r="AY155" s="13" t="s">
        <v>140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3" t="s">
        <v>86</v>
      </c>
      <c r="BK155" s="240">
        <f>ROUND(I155*H155,2)</f>
        <v>0</v>
      </c>
      <c r="BL155" s="13" t="s">
        <v>772</v>
      </c>
      <c r="BM155" s="239" t="s">
        <v>922</v>
      </c>
    </row>
    <row r="156" s="1" customFormat="1" ht="24" customHeight="1">
      <c r="B156" s="34"/>
      <c r="C156" s="228" t="s">
        <v>271</v>
      </c>
      <c r="D156" s="228" t="s">
        <v>142</v>
      </c>
      <c r="E156" s="229" t="s">
        <v>923</v>
      </c>
      <c r="F156" s="230" t="s">
        <v>924</v>
      </c>
      <c r="G156" s="231" t="s">
        <v>173</v>
      </c>
      <c r="H156" s="232">
        <v>6</v>
      </c>
      <c r="I156" s="233"/>
      <c r="J156" s="234">
        <f>ROUND(I156*H156,2)</f>
        <v>0</v>
      </c>
      <c r="K156" s="230" t="s">
        <v>146</v>
      </c>
      <c r="L156" s="39"/>
      <c r="M156" s="235" t="s">
        <v>1</v>
      </c>
      <c r="N156" s="236" t="s">
        <v>41</v>
      </c>
      <c r="O156" s="82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AR156" s="239" t="s">
        <v>669</v>
      </c>
      <c r="AT156" s="239" t="s">
        <v>142</v>
      </c>
      <c r="AU156" s="239" t="s">
        <v>86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669</v>
      </c>
      <c r="BM156" s="239" t="s">
        <v>925</v>
      </c>
    </row>
    <row r="157" s="1" customFormat="1" ht="16.5" customHeight="1">
      <c r="B157" s="34"/>
      <c r="C157" s="241" t="s">
        <v>276</v>
      </c>
      <c r="D157" s="241" t="s">
        <v>166</v>
      </c>
      <c r="E157" s="242" t="s">
        <v>926</v>
      </c>
      <c r="F157" s="243" t="s">
        <v>927</v>
      </c>
      <c r="G157" s="244" t="s">
        <v>173</v>
      </c>
      <c r="H157" s="245">
        <v>6</v>
      </c>
      <c r="I157" s="246"/>
      <c r="J157" s="247">
        <f>ROUND(I157*H157,2)</f>
        <v>0</v>
      </c>
      <c r="K157" s="243" t="s">
        <v>146</v>
      </c>
      <c r="L157" s="248"/>
      <c r="M157" s="249" t="s">
        <v>1</v>
      </c>
      <c r="N157" s="250" t="s">
        <v>41</v>
      </c>
      <c r="O157" s="82"/>
      <c r="P157" s="237">
        <f>O157*H157</f>
        <v>0</v>
      </c>
      <c r="Q157" s="237">
        <v>0.00029</v>
      </c>
      <c r="R157" s="237">
        <f>Q157*H157</f>
        <v>0.00174</v>
      </c>
      <c r="S157" s="237">
        <v>0</v>
      </c>
      <c r="T157" s="238">
        <f>S157*H157</f>
        <v>0</v>
      </c>
      <c r="AR157" s="239" t="s">
        <v>772</v>
      </c>
      <c r="AT157" s="239" t="s">
        <v>166</v>
      </c>
      <c r="AU157" s="239" t="s">
        <v>86</v>
      </c>
      <c r="AY157" s="13" t="s">
        <v>140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3" t="s">
        <v>86</v>
      </c>
      <c r="BK157" s="240">
        <f>ROUND(I157*H157,2)</f>
        <v>0</v>
      </c>
      <c r="BL157" s="13" t="s">
        <v>772</v>
      </c>
      <c r="BM157" s="239" t="s">
        <v>928</v>
      </c>
    </row>
    <row r="158" s="1" customFormat="1" ht="16.5" customHeight="1">
      <c r="B158" s="34"/>
      <c r="C158" s="228" t="s">
        <v>251</v>
      </c>
      <c r="D158" s="228" t="s">
        <v>142</v>
      </c>
      <c r="E158" s="229" t="s">
        <v>929</v>
      </c>
      <c r="F158" s="230" t="s">
        <v>930</v>
      </c>
      <c r="G158" s="231" t="s">
        <v>173</v>
      </c>
      <c r="H158" s="232">
        <v>6</v>
      </c>
      <c r="I158" s="233"/>
      <c r="J158" s="234">
        <f>ROUND(I158*H158,2)</f>
        <v>0</v>
      </c>
      <c r="K158" s="230" t="s">
        <v>146</v>
      </c>
      <c r="L158" s="39"/>
      <c r="M158" s="235" t="s">
        <v>1</v>
      </c>
      <c r="N158" s="236" t="s">
        <v>41</v>
      </c>
      <c r="O158" s="82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AR158" s="239" t="s">
        <v>669</v>
      </c>
      <c r="AT158" s="239" t="s">
        <v>142</v>
      </c>
      <c r="AU158" s="239" t="s">
        <v>86</v>
      </c>
      <c r="AY158" s="13" t="s">
        <v>140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3" t="s">
        <v>86</v>
      </c>
      <c r="BK158" s="240">
        <f>ROUND(I158*H158,2)</f>
        <v>0</v>
      </c>
      <c r="BL158" s="13" t="s">
        <v>669</v>
      </c>
      <c r="BM158" s="239" t="s">
        <v>931</v>
      </c>
    </row>
    <row r="159" s="1" customFormat="1" ht="16.5" customHeight="1">
      <c r="B159" s="34"/>
      <c r="C159" s="241" t="s">
        <v>285</v>
      </c>
      <c r="D159" s="241" t="s">
        <v>166</v>
      </c>
      <c r="E159" s="242" t="s">
        <v>932</v>
      </c>
      <c r="F159" s="243" t="s">
        <v>933</v>
      </c>
      <c r="G159" s="244" t="s">
        <v>173</v>
      </c>
      <c r="H159" s="245">
        <v>6</v>
      </c>
      <c r="I159" s="246"/>
      <c r="J159" s="247">
        <f>ROUND(I159*H159,2)</f>
        <v>0</v>
      </c>
      <c r="K159" s="243" t="s">
        <v>146</v>
      </c>
      <c r="L159" s="248"/>
      <c r="M159" s="249" t="s">
        <v>1</v>
      </c>
      <c r="N159" s="250" t="s">
        <v>41</v>
      </c>
      <c r="O159" s="82"/>
      <c r="P159" s="237">
        <f>O159*H159</f>
        <v>0</v>
      </c>
      <c r="Q159" s="237">
        <v>0.00017000000000000001</v>
      </c>
      <c r="R159" s="237">
        <f>Q159*H159</f>
        <v>0.0010200000000000001</v>
      </c>
      <c r="S159" s="237">
        <v>0</v>
      </c>
      <c r="T159" s="238">
        <f>S159*H159</f>
        <v>0</v>
      </c>
      <c r="AR159" s="239" t="s">
        <v>772</v>
      </c>
      <c r="AT159" s="239" t="s">
        <v>166</v>
      </c>
      <c r="AU159" s="239" t="s">
        <v>86</v>
      </c>
      <c r="AY159" s="13" t="s">
        <v>140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3" t="s">
        <v>86</v>
      </c>
      <c r="BK159" s="240">
        <f>ROUND(I159*H159,2)</f>
        <v>0</v>
      </c>
      <c r="BL159" s="13" t="s">
        <v>772</v>
      </c>
      <c r="BM159" s="239" t="s">
        <v>934</v>
      </c>
    </row>
    <row r="160" s="1" customFormat="1" ht="16.5" customHeight="1">
      <c r="B160" s="34"/>
      <c r="C160" s="228" t="s">
        <v>289</v>
      </c>
      <c r="D160" s="228" t="s">
        <v>142</v>
      </c>
      <c r="E160" s="229" t="s">
        <v>935</v>
      </c>
      <c r="F160" s="230" t="s">
        <v>936</v>
      </c>
      <c r="G160" s="231" t="s">
        <v>173</v>
      </c>
      <c r="H160" s="232">
        <v>6</v>
      </c>
      <c r="I160" s="233"/>
      <c r="J160" s="234">
        <f>ROUND(I160*H160,2)</f>
        <v>0</v>
      </c>
      <c r="K160" s="230" t="s">
        <v>146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</v>
      </c>
      <c r="R160" s="237">
        <f>Q160*H160</f>
        <v>0</v>
      </c>
      <c r="S160" s="237">
        <v>0</v>
      </c>
      <c r="T160" s="238">
        <f>S160*H160</f>
        <v>0</v>
      </c>
      <c r="AR160" s="239" t="s">
        <v>669</v>
      </c>
      <c r="AT160" s="239" t="s">
        <v>142</v>
      </c>
      <c r="AU160" s="239" t="s">
        <v>86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669</v>
      </c>
      <c r="BM160" s="239" t="s">
        <v>937</v>
      </c>
    </row>
    <row r="161" s="1" customFormat="1" ht="16.5" customHeight="1">
      <c r="B161" s="34"/>
      <c r="C161" s="241" t="s">
        <v>295</v>
      </c>
      <c r="D161" s="241" t="s">
        <v>166</v>
      </c>
      <c r="E161" s="242" t="s">
        <v>938</v>
      </c>
      <c r="F161" s="243" t="s">
        <v>939</v>
      </c>
      <c r="G161" s="244" t="s">
        <v>173</v>
      </c>
      <c r="H161" s="245">
        <v>6</v>
      </c>
      <c r="I161" s="246"/>
      <c r="J161" s="247">
        <f>ROUND(I161*H161,2)</f>
        <v>0</v>
      </c>
      <c r="K161" s="243" t="s">
        <v>146</v>
      </c>
      <c r="L161" s="248"/>
      <c r="M161" s="249" t="s">
        <v>1</v>
      </c>
      <c r="N161" s="250" t="s">
        <v>41</v>
      </c>
      <c r="O161" s="82"/>
      <c r="P161" s="237">
        <f>O161*H161</f>
        <v>0</v>
      </c>
      <c r="Q161" s="237">
        <v>0.0016299999999999999</v>
      </c>
      <c r="R161" s="237">
        <f>Q161*H161</f>
        <v>0.0097800000000000005</v>
      </c>
      <c r="S161" s="237">
        <v>0</v>
      </c>
      <c r="T161" s="238">
        <f>S161*H161</f>
        <v>0</v>
      </c>
      <c r="AR161" s="239" t="s">
        <v>772</v>
      </c>
      <c r="AT161" s="239" t="s">
        <v>166</v>
      </c>
      <c r="AU161" s="239" t="s">
        <v>86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772</v>
      </c>
      <c r="BM161" s="239" t="s">
        <v>940</v>
      </c>
    </row>
    <row r="162" s="1" customFormat="1" ht="24" customHeight="1">
      <c r="B162" s="34"/>
      <c r="C162" s="228" t="s">
        <v>492</v>
      </c>
      <c r="D162" s="228" t="s">
        <v>142</v>
      </c>
      <c r="E162" s="229" t="s">
        <v>941</v>
      </c>
      <c r="F162" s="230" t="s">
        <v>942</v>
      </c>
      <c r="G162" s="231" t="s">
        <v>173</v>
      </c>
      <c r="H162" s="232">
        <v>12</v>
      </c>
      <c r="I162" s="233"/>
      <c r="J162" s="234">
        <f>ROUND(I162*H162,2)</f>
        <v>0</v>
      </c>
      <c r="K162" s="230" t="s">
        <v>146</v>
      </c>
      <c r="L162" s="39"/>
      <c r="M162" s="235" t="s">
        <v>1</v>
      </c>
      <c r="N162" s="236" t="s">
        <v>41</v>
      </c>
      <c r="O162" s="82"/>
      <c r="P162" s="237">
        <f>O162*H162</f>
        <v>0</v>
      </c>
      <c r="Q162" s="237">
        <v>0</v>
      </c>
      <c r="R162" s="237">
        <f>Q162*H162</f>
        <v>0</v>
      </c>
      <c r="S162" s="237">
        <v>0</v>
      </c>
      <c r="T162" s="238">
        <f>S162*H162</f>
        <v>0</v>
      </c>
      <c r="AR162" s="239" t="s">
        <v>669</v>
      </c>
      <c r="AT162" s="239" t="s">
        <v>142</v>
      </c>
      <c r="AU162" s="239" t="s">
        <v>86</v>
      </c>
      <c r="AY162" s="13" t="s">
        <v>140</v>
      </c>
      <c r="BE162" s="240">
        <f>IF(N162="základná",J162,0)</f>
        <v>0</v>
      </c>
      <c r="BF162" s="240">
        <f>IF(N162="znížená",J162,0)</f>
        <v>0</v>
      </c>
      <c r="BG162" s="240">
        <f>IF(N162="zákl. prenesená",J162,0)</f>
        <v>0</v>
      </c>
      <c r="BH162" s="240">
        <f>IF(N162="zníž. prenesená",J162,0)</f>
        <v>0</v>
      </c>
      <c r="BI162" s="240">
        <f>IF(N162="nulová",J162,0)</f>
        <v>0</v>
      </c>
      <c r="BJ162" s="13" t="s">
        <v>86</v>
      </c>
      <c r="BK162" s="240">
        <f>ROUND(I162*H162,2)</f>
        <v>0</v>
      </c>
      <c r="BL162" s="13" t="s">
        <v>669</v>
      </c>
      <c r="BM162" s="239" t="s">
        <v>943</v>
      </c>
    </row>
    <row r="163" s="1" customFormat="1" ht="24" customHeight="1">
      <c r="B163" s="34"/>
      <c r="C163" s="241" t="s">
        <v>498</v>
      </c>
      <c r="D163" s="241" t="s">
        <v>166</v>
      </c>
      <c r="E163" s="242" t="s">
        <v>944</v>
      </c>
      <c r="F163" s="243" t="s">
        <v>945</v>
      </c>
      <c r="G163" s="244" t="s">
        <v>173</v>
      </c>
      <c r="H163" s="245">
        <v>12</v>
      </c>
      <c r="I163" s="246"/>
      <c r="J163" s="247">
        <f>ROUND(I163*H163,2)</f>
        <v>0</v>
      </c>
      <c r="K163" s="243" t="s">
        <v>146</v>
      </c>
      <c r="L163" s="248"/>
      <c r="M163" s="249" t="s">
        <v>1</v>
      </c>
      <c r="N163" s="250" t="s">
        <v>41</v>
      </c>
      <c r="O163" s="82"/>
      <c r="P163" s="237">
        <f>O163*H163</f>
        <v>0</v>
      </c>
      <c r="Q163" s="237">
        <v>0.00024000000000000001</v>
      </c>
      <c r="R163" s="237">
        <f>Q163*H163</f>
        <v>0.0028800000000000002</v>
      </c>
      <c r="S163" s="237">
        <v>0</v>
      </c>
      <c r="T163" s="238">
        <f>S163*H163</f>
        <v>0</v>
      </c>
      <c r="AR163" s="239" t="s">
        <v>772</v>
      </c>
      <c r="AT163" s="239" t="s">
        <v>166</v>
      </c>
      <c r="AU163" s="239" t="s">
        <v>86</v>
      </c>
      <c r="AY163" s="13" t="s">
        <v>140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3" t="s">
        <v>86</v>
      </c>
      <c r="BK163" s="240">
        <f>ROUND(I163*H163,2)</f>
        <v>0</v>
      </c>
      <c r="BL163" s="13" t="s">
        <v>772</v>
      </c>
      <c r="BM163" s="239" t="s">
        <v>946</v>
      </c>
    </row>
    <row r="164" s="1" customFormat="1" ht="16.5" customHeight="1">
      <c r="B164" s="34"/>
      <c r="C164" s="228" t="s">
        <v>502</v>
      </c>
      <c r="D164" s="228" t="s">
        <v>142</v>
      </c>
      <c r="E164" s="229" t="s">
        <v>947</v>
      </c>
      <c r="F164" s="230" t="s">
        <v>948</v>
      </c>
      <c r="G164" s="231" t="s">
        <v>567</v>
      </c>
      <c r="H164" s="232">
        <v>1</v>
      </c>
      <c r="I164" s="233"/>
      <c r="J164" s="234">
        <f>ROUND(I164*H164,2)</f>
        <v>0</v>
      </c>
      <c r="K164" s="230" t="s">
        <v>146</v>
      </c>
      <c r="L164" s="39"/>
      <c r="M164" s="235" t="s">
        <v>1</v>
      </c>
      <c r="N164" s="236" t="s">
        <v>41</v>
      </c>
      <c r="O164" s="82"/>
      <c r="P164" s="237">
        <f>O164*H164</f>
        <v>0</v>
      </c>
      <c r="Q164" s="237">
        <v>0</v>
      </c>
      <c r="R164" s="237">
        <f>Q164*H164</f>
        <v>0</v>
      </c>
      <c r="S164" s="237">
        <v>0.00063000000000000003</v>
      </c>
      <c r="T164" s="238">
        <f>S164*H164</f>
        <v>0.00063000000000000003</v>
      </c>
      <c r="AR164" s="239" t="s">
        <v>669</v>
      </c>
      <c r="AT164" s="239" t="s">
        <v>142</v>
      </c>
      <c r="AU164" s="239" t="s">
        <v>86</v>
      </c>
      <c r="AY164" s="13" t="s">
        <v>140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3" t="s">
        <v>86</v>
      </c>
      <c r="BK164" s="240">
        <f>ROUND(I164*H164,2)</f>
        <v>0</v>
      </c>
      <c r="BL164" s="13" t="s">
        <v>669</v>
      </c>
      <c r="BM164" s="239" t="s">
        <v>949</v>
      </c>
    </row>
    <row r="165" s="1" customFormat="1" ht="16.5" customHeight="1">
      <c r="B165" s="34"/>
      <c r="C165" s="228" t="s">
        <v>506</v>
      </c>
      <c r="D165" s="228" t="s">
        <v>142</v>
      </c>
      <c r="E165" s="229" t="s">
        <v>950</v>
      </c>
      <c r="F165" s="230" t="s">
        <v>951</v>
      </c>
      <c r="G165" s="231" t="s">
        <v>173</v>
      </c>
      <c r="H165" s="232">
        <v>6</v>
      </c>
      <c r="I165" s="233"/>
      <c r="J165" s="234">
        <f>ROUND(I165*H165,2)</f>
        <v>0</v>
      </c>
      <c r="K165" s="230" t="s">
        <v>1</v>
      </c>
      <c r="L165" s="39"/>
      <c r="M165" s="235" t="s">
        <v>1</v>
      </c>
      <c r="N165" s="236" t="s">
        <v>41</v>
      </c>
      <c r="O165" s="82"/>
      <c r="P165" s="237">
        <f>O165*H165</f>
        <v>0</v>
      </c>
      <c r="Q165" s="237">
        <v>0</v>
      </c>
      <c r="R165" s="237">
        <f>Q165*H165</f>
        <v>0</v>
      </c>
      <c r="S165" s="237">
        <v>0.00063000000000000003</v>
      </c>
      <c r="T165" s="238">
        <f>S165*H165</f>
        <v>0.0037800000000000004</v>
      </c>
      <c r="AR165" s="239" t="s">
        <v>669</v>
      </c>
      <c r="AT165" s="239" t="s">
        <v>142</v>
      </c>
      <c r="AU165" s="239" t="s">
        <v>86</v>
      </c>
      <c r="AY165" s="13" t="s">
        <v>140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3" t="s">
        <v>86</v>
      </c>
      <c r="BK165" s="240">
        <f>ROUND(I165*H165,2)</f>
        <v>0</v>
      </c>
      <c r="BL165" s="13" t="s">
        <v>669</v>
      </c>
      <c r="BM165" s="239" t="s">
        <v>952</v>
      </c>
    </row>
    <row r="166" s="11" customFormat="1" ht="22.8" customHeight="1">
      <c r="B166" s="212"/>
      <c r="C166" s="213"/>
      <c r="D166" s="214" t="s">
        <v>74</v>
      </c>
      <c r="E166" s="226" t="s">
        <v>953</v>
      </c>
      <c r="F166" s="226" t="s">
        <v>954</v>
      </c>
      <c r="G166" s="213"/>
      <c r="H166" s="213"/>
      <c r="I166" s="216"/>
      <c r="J166" s="227">
        <f>BK166</f>
        <v>0</v>
      </c>
      <c r="K166" s="213"/>
      <c r="L166" s="218"/>
      <c r="M166" s="219"/>
      <c r="N166" s="220"/>
      <c r="O166" s="220"/>
      <c r="P166" s="221">
        <f>P167</f>
        <v>0</v>
      </c>
      <c r="Q166" s="220"/>
      <c r="R166" s="221">
        <f>R167</f>
        <v>0</v>
      </c>
      <c r="S166" s="220"/>
      <c r="T166" s="222">
        <f>T167</f>
        <v>0</v>
      </c>
      <c r="AR166" s="223" t="s">
        <v>90</v>
      </c>
      <c r="AT166" s="224" t="s">
        <v>74</v>
      </c>
      <c r="AU166" s="224" t="s">
        <v>79</v>
      </c>
      <c r="AY166" s="223" t="s">
        <v>140</v>
      </c>
      <c r="BK166" s="225">
        <f>BK167</f>
        <v>0</v>
      </c>
    </row>
    <row r="167" s="1" customFormat="1" ht="16.5" customHeight="1">
      <c r="B167" s="34"/>
      <c r="C167" s="228" t="s">
        <v>510</v>
      </c>
      <c r="D167" s="228" t="s">
        <v>142</v>
      </c>
      <c r="E167" s="229" t="s">
        <v>955</v>
      </c>
      <c r="F167" s="230" t="s">
        <v>956</v>
      </c>
      <c r="G167" s="231" t="s">
        <v>567</v>
      </c>
      <c r="H167" s="232">
        <v>1</v>
      </c>
      <c r="I167" s="233"/>
      <c r="J167" s="234">
        <f>ROUND(I167*H167,2)</f>
        <v>0</v>
      </c>
      <c r="K167" s="230" t="s">
        <v>1</v>
      </c>
      <c r="L167" s="39"/>
      <c r="M167" s="235" t="s">
        <v>1</v>
      </c>
      <c r="N167" s="236" t="s">
        <v>41</v>
      </c>
      <c r="O167" s="82"/>
      <c r="P167" s="237">
        <f>O167*H167</f>
        <v>0</v>
      </c>
      <c r="Q167" s="237">
        <v>0</v>
      </c>
      <c r="R167" s="237">
        <f>Q167*H167</f>
        <v>0</v>
      </c>
      <c r="S167" s="237">
        <v>0</v>
      </c>
      <c r="T167" s="238">
        <f>S167*H167</f>
        <v>0</v>
      </c>
      <c r="AR167" s="239" t="s">
        <v>669</v>
      </c>
      <c r="AT167" s="239" t="s">
        <v>142</v>
      </c>
      <c r="AU167" s="239" t="s">
        <v>86</v>
      </c>
      <c r="AY167" s="13" t="s">
        <v>140</v>
      </c>
      <c r="BE167" s="240">
        <f>IF(N167="základná",J167,0)</f>
        <v>0</v>
      </c>
      <c r="BF167" s="240">
        <f>IF(N167="znížená",J167,0)</f>
        <v>0</v>
      </c>
      <c r="BG167" s="240">
        <f>IF(N167="zákl. prenesená",J167,0)</f>
        <v>0</v>
      </c>
      <c r="BH167" s="240">
        <f>IF(N167="zníž. prenesená",J167,0)</f>
        <v>0</v>
      </c>
      <c r="BI167" s="240">
        <f>IF(N167="nulová",J167,0)</f>
        <v>0</v>
      </c>
      <c r="BJ167" s="13" t="s">
        <v>86</v>
      </c>
      <c r="BK167" s="240">
        <f>ROUND(I167*H167,2)</f>
        <v>0</v>
      </c>
      <c r="BL167" s="13" t="s">
        <v>669</v>
      </c>
      <c r="BM167" s="239" t="s">
        <v>957</v>
      </c>
    </row>
    <row r="168" s="11" customFormat="1" ht="25.92" customHeight="1">
      <c r="B168" s="212"/>
      <c r="C168" s="213"/>
      <c r="D168" s="214" t="s">
        <v>74</v>
      </c>
      <c r="E168" s="215" t="s">
        <v>293</v>
      </c>
      <c r="F168" s="215" t="s">
        <v>294</v>
      </c>
      <c r="G168" s="213"/>
      <c r="H168" s="213"/>
      <c r="I168" s="216"/>
      <c r="J168" s="217">
        <f>BK168</f>
        <v>0</v>
      </c>
      <c r="K168" s="213"/>
      <c r="L168" s="218"/>
      <c r="M168" s="219"/>
      <c r="N168" s="220"/>
      <c r="O168" s="220"/>
      <c r="P168" s="221">
        <f>P169</f>
        <v>0</v>
      </c>
      <c r="Q168" s="220"/>
      <c r="R168" s="221">
        <f>R169</f>
        <v>0</v>
      </c>
      <c r="S168" s="220"/>
      <c r="T168" s="222">
        <f>T169</f>
        <v>0</v>
      </c>
      <c r="AR168" s="223" t="s">
        <v>93</v>
      </c>
      <c r="AT168" s="224" t="s">
        <v>74</v>
      </c>
      <c r="AU168" s="224" t="s">
        <v>75</v>
      </c>
      <c r="AY168" s="223" t="s">
        <v>140</v>
      </c>
      <c r="BK168" s="225">
        <f>BK169</f>
        <v>0</v>
      </c>
    </row>
    <row r="169" s="1" customFormat="1" ht="24" customHeight="1">
      <c r="B169" s="34"/>
      <c r="C169" s="228" t="s">
        <v>514</v>
      </c>
      <c r="D169" s="228" t="s">
        <v>142</v>
      </c>
      <c r="E169" s="229" t="s">
        <v>296</v>
      </c>
      <c r="F169" s="230" t="s">
        <v>297</v>
      </c>
      <c r="G169" s="231" t="s">
        <v>298</v>
      </c>
      <c r="H169" s="232">
        <v>20</v>
      </c>
      <c r="I169" s="233"/>
      <c r="J169" s="234">
        <f>ROUND(I169*H169,2)</f>
        <v>0</v>
      </c>
      <c r="K169" s="230" t="s">
        <v>146</v>
      </c>
      <c r="L169" s="39"/>
      <c r="M169" s="251" t="s">
        <v>1</v>
      </c>
      <c r="N169" s="252" t="s">
        <v>41</v>
      </c>
      <c r="O169" s="253"/>
      <c r="P169" s="254">
        <f>O169*H169</f>
        <v>0</v>
      </c>
      <c r="Q169" s="254">
        <v>0</v>
      </c>
      <c r="R169" s="254">
        <f>Q169*H169</f>
        <v>0</v>
      </c>
      <c r="S169" s="254">
        <v>0</v>
      </c>
      <c r="T169" s="255">
        <f>S169*H169</f>
        <v>0</v>
      </c>
      <c r="AR169" s="239" t="s">
        <v>299</v>
      </c>
      <c r="AT169" s="239" t="s">
        <v>142</v>
      </c>
      <c r="AU169" s="239" t="s">
        <v>79</v>
      </c>
      <c r="AY169" s="13" t="s">
        <v>140</v>
      </c>
      <c r="BE169" s="240">
        <f>IF(N169="základná",J169,0)</f>
        <v>0</v>
      </c>
      <c r="BF169" s="240">
        <f>IF(N169="znížená",J169,0)</f>
        <v>0</v>
      </c>
      <c r="BG169" s="240">
        <f>IF(N169="zákl. prenesená",J169,0)</f>
        <v>0</v>
      </c>
      <c r="BH169" s="240">
        <f>IF(N169="zníž. prenesená",J169,0)</f>
        <v>0</v>
      </c>
      <c r="BI169" s="240">
        <f>IF(N169="nulová",J169,0)</f>
        <v>0</v>
      </c>
      <c r="BJ169" s="13" t="s">
        <v>86</v>
      </c>
      <c r="BK169" s="240">
        <f>ROUND(I169*H169,2)</f>
        <v>0</v>
      </c>
      <c r="BL169" s="13" t="s">
        <v>299</v>
      </c>
      <c r="BM169" s="239" t="s">
        <v>958</v>
      </c>
    </row>
    <row r="170" s="1" customFormat="1" ht="6.96" customHeight="1">
      <c r="B170" s="57"/>
      <c r="C170" s="58"/>
      <c r="D170" s="58"/>
      <c r="E170" s="58"/>
      <c r="F170" s="58"/>
      <c r="G170" s="58"/>
      <c r="H170" s="58"/>
      <c r="I170" s="178"/>
      <c r="J170" s="58"/>
      <c r="K170" s="58"/>
      <c r="L170" s="39"/>
    </row>
  </sheetData>
  <sheetProtection sheet="1" autoFilter="0" formatColumns="0" formatRows="0" objects="1" scenarios="1" spinCount="100000" saltValue="Kz2X8RNSDLCattTFeKMyA8LFzIp4Iio7jjFIMRFNDQWTqKiY1wjIbC3IOGMkvEOGtwpgyCqtUMRGtEeX67nVxw==" hashValue="dfxc4seEc5vWwvcW0i0tjGsK8QKN4tTaguUf0x3W/b4tXKDw1fyl3leoq5Bz1TiTemO8YT5k2CSk8r1sKX3kMg==" algorithmName="SHA-512" password="CC35"/>
  <autoFilter ref="C123:K16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37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3" t="s">
        <v>104</v>
      </c>
    </row>
    <row r="3" ht="6.96" customHeight="1">
      <c r="B3" s="138"/>
      <c r="C3" s="139"/>
      <c r="D3" s="139"/>
      <c r="E3" s="139"/>
      <c r="F3" s="139"/>
      <c r="G3" s="139"/>
      <c r="H3" s="139"/>
      <c r="I3" s="140"/>
      <c r="J3" s="139"/>
      <c r="K3" s="139"/>
      <c r="L3" s="16"/>
      <c r="AT3" s="13" t="s">
        <v>75</v>
      </c>
    </row>
    <row r="4" ht="24.96" customHeight="1">
      <c r="B4" s="16"/>
      <c r="D4" s="141" t="s">
        <v>105</v>
      </c>
      <c r="L4" s="16"/>
      <c r="M4" s="142" t="s">
        <v>9</v>
      </c>
      <c r="AT4" s="13" t="s">
        <v>4</v>
      </c>
    </row>
    <row r="5" ht="6.96" customHeight="1">
      <c r="B5" s="16"/>
      <c r="L5" s="16"/>
    </row>
    <row r="6" ht="12" customHeight="1">
      <c r="B6" s="16"/>
      <c r="D6" s="143" t="s">
        <v>15</v>
      </c>
      <c r="L6" s="16"/>
    </row>
    <row r="7" ht="16.5" customHeight="1">
      <c r="B7" s="16"/>
      <c r="E7" s="144" t="str">
        <f>'Rekapitulácia stavby'!K6</f>
        <v>Priemyselná a administratívna budova - rekonštrukcia, Cintorínska 57, Šurany</v>
      </c>
      <c r="F7" s="143"/>
      <c r="G7" s="143"/>
      <c r="H7" s="143"/>
      <c r="L7" s="16"/>
    </row>
    <row r="8" ht="12" customHeight="1">
      <c r="B8" s="16"/>
      <c r="D8" s="143" t="s">
        <v>106</v>
      </c>
      <c r="L8" s="16"/>
    </row>
    <row r="9" s="1" customFormat="1" ht="16.5" customHeight="1">
      <c r="B9" s="39"/>
      <c r="E9" s="144" t="s">
        <v>107</v>
      </c>
      <c r="F9" s="1"/>
      <c r="G9" s="1"/>
      <c r="H9" s="1"/>
      <c r="I9" s="145"/>
      <c r="L9" s="39"/>
    </row>
    <row r="10" s="1" customFormat="1" ht="12" customHeight="1">
      <c r="B10" s="39"/>
      <c r="D10" s="143" t="s">
        <v>108</v>
      </c>
      <c r="I10" s="145"/>
      <c r="L10" s="39"/>
    </row>
    <row r="11" s="1" customFormat="1" ht="36.96" customHeight="1">
      <c r="B11" s="39"/>
      <c r="E11" s="146" t="s">
        <v>959</v>
      </c>
      <c r="F11" s="1"/>
      <c r="G11" s="1"/>
      <c r="H11" s="1"/>
      <c r="I11" s="145"/>
      <c r="L11" s="39"/>
    </row>
    <row r="12" s="1" customFormat="1">
      <c r="B12" s="39"/>
      <c r="I12" s="145"/>
      <c r="L12" s="39"/>
    </row>
    <row r="13" s="1" customFormat="1" ht="12" customHeight="1">
      <c r="B13" s="39"/>
      <c r="D13" s="143" t="s">
        <v>17</v>
      </c>
      <c r="F13" s="132" t="s">
        <v>1</v>
      </c>
      <c r="I13" s="147" t="s">
        <v>18</v>
      </c>
      <c r="J13" s="132" t="s">
        <v>1</v>
      </c>
      <c r="L13" s="39"/>
    </row>
    <row r="14" s="1" customFormat="1" ht="12" customHeight="1">
      <c r="B14" s="39"/>
      <c r="D14" s="143" t="s">
        <v>19</v>
      </c>
      <c r="F14" s="132" t="s">
        <v>20</v>
      </c>
      <c r="I14" s="147" t="s">
        <v>21</v>
      </c>
      <c r="J14" s="148" t="str">
        <f>'Rekapitulácia stavby'!AN8</f>
        <v>26. 6. 2019</v>
      </c>
      <c r="L14" s="39"/>
    </row>
    <row r="15" s="1" customFormat="1" ht="10.8" customHeight="1">
      <c r="B15" s="39"/>
      <c r="I15" s="145"/>
      <c r="L15" s="39"/>
    </row>
    <row r="16" s="1" customFormat="1" ht="12" customHeight="1">
      <c r="B16" s="39"/>
      <c r="D16" s="143" t="s">
        <v>23</v>
      </c>
      <c r="I16" s="147" t="s">
        <v>24</v>
      </c>
      <c r="J16" s="132" t="s">
        <v>1</v>
      </c>
      <c r="L16" s="39"/>
    </row>
    <row r="17" s="1" customFormat="1" ht="18" customHeight="1">
      <c r="B17" s="39"/>
      <c r="E17" s="132" t="s">
        <v>25</v>
      </c>
      <c r="I17" s="147" t="s">
        <v>26</v>
      </c>
      <c r="J17" s="132" t="s">
        <v>1</v>
      </c>
      <c r="L17" s="39"/>
    </row>
    <row r="18" s="1" customFormat="1" ht="6.96" customHeight="1">
      <c r="B18" s="39"/>
      <c r="I18" s="145"/>
      <c r="L18" s="39"/>
    </row>
    <row r="19" s="1" customFormat="1" ht="12" customHeight="1">
      <c r="B19" s="39"/>
      <c r="D19" s="143" t="s">
        <v>27</v>
      </c>
      <c r="I19" s="147" t="s">
        <v>24</v>
      </c>
      <c r="J19" s="29" t="str">
        <f>'Rekapitulácia stavby'!AN13</f>
        <v>Vyplň údaj</v>
      </c>
      <c r="L19" s="39"/>
    </row>
    <row r="20" s="1" customFormat="1" ht="18" customHeight="1">
      <c r="B20" s="39"/>
      <c r="E20" s="29" t="str">
        <f>'Rekapitulácia stavby'!E14</f>
        <v>Vyplň údaj</v>
      </c>
      <c r="F20" s="132"/>
      <c r="G20" s="132"/>
      <c r="H20" s="132"/>
      <c r="I20" s="147" t="s">
        <v>26</v>
      </c>
      <c r="J20" s="29" t="str">
        <f>'Rekapitulácia stavby'!AN14</f>
        <v>Vyplň údaj</v>
      </c>
      <c r="L20" s="39"/>
    </row>
    <row r="21" s="1" customFormat="1" ht="6.96" customHeight="1">
      <c r="B21" s="39"/>
      <c r="I21" s="145"/>
      <c r="L21" s="39"/>
    </row>
    <row r="22" s="1" customFormat="1" ht="12" customHeight="1">
      <c r="B22" s="39"/>
      <c r="D22" s="143" t="s">
        <v>29</v>
      </c>
      <c r="I22" s="147" t="s">
        <v>24</v>
      </c>
      <c r="J22" s="132" t="s">
        <v>1</v>
      </c>
      <c r="L22" s="39"/>
    </row>
    <row r="23" s="1" customFormat="1" ht="18" customHeight="1">
      <c r="B23" s="39"/>
      <c r="E23" s="132" t="s">
        <v>30</v>
      </c>
      <c r="I23" s="147" t="s">
        <v>26</v>
      </c>
      <c r="J23" s="132" t="s">
        <v>1</v>
      </c>
      <c r="L23" s="39"/>
    </row>
    <row r="24" s="1" customFormat="1" ht="6.96" customHeight="1">
      <c r="B24" s="39"/>
      <c r="I24" s="145"/>
      <c r="L24" s="39"/>
    </row>
    <row r="25" s="1" customFormat="1" ht="12" customHeight="1">
      <c r="B25" s="39"/>
      <c r="D25" s="143" t="s">
        <v>32</v>
      </c>
      <c r="I25" s="147" t="s">
        <v>24</v>
      </c>
      <c r="J25" s="132" t="s">
        <v>1</v>
      </c>
      <c r="L25" s="39"/>
    </row>
    <row r="26" s="1" customFormat="1" ht="18" customHeight="1">
      <c r="B26" s="39"/>
      <c r="E26" s="132" t="s">
        <v>33</v>
      </c>
      <c r="I26" s="147" t="s">
        <v>26</v>
      </c>
      <c r="J26" s="132" t="s">
        <v>1</v>
      </c>
      <c r="L26" s="39"/>
    </row>
    <row r="27" s="1" customFormat="1" ht="6.96" customHeight="1">
      <c r="B27" s="39"/>
      <c r="I27" s="145"/>
      <c r="L27" s="39"/>
    </row>
    <row r="28" s="1" customFormat="1" ht="12" customHeight="1">
      <c r="B28" s="39"/>
      <c r="D28" s="143" t="s">
        <v>34</v>
      </c>
      <c r="I28" s="145"/>
      <c r="L28" s="39"/>
    </row>
    <row r="29" s="7" customFormat="1" ht="16.5" customHeight="1">
      <c r="B29" s="149"/>
      <c r="E29" s="150" t="s">
        <v>1</v>
      </c>
      <c r="F29" s="150"/>
      <c r="G29" s="150"/>
      <c r="H29" s="150"/>
      <c r="I29" s="151"/>
      <c r="L29" s="149"/>
    </row>
    <row r="30" s="1" customFormat="1" ht="6.96" customHeight="1">
      <c r="B30" s="39"/>
      <c r="I30" s="145"/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52"/>
      <c r="J31" s="74"/>
      <c r="K31" s="74"/>
      <c r="L31" s="39"/>
    </row>
    <row r="32" s="1" customFormat="1" ht="25.44" customHeight="1">
      <c r="B32" s="39"/>
      <c r="D32" s="153" t="s">
        <v>35</v>
      </c>
      <c r="I32" s="145"/>
      <c r="J32" s="154">
        <f>ROUND(J126, 2)</f>
        <v>0</v>
      </c>
      <c r="L32" s="39"/>
    </row>
    <row r="33" s="1" customFormat="1" ht="6.96" customHeight="1">
      <c r="B33" s="39"/>
      <c r="D33" s="74"/>
      <c r="E33" s="74"/>
      <c r="F33" s="74"/>
      <c r="G33" s="74"/>
      <c r="H33" s="74"/>
      <c r="I33" s="152"/>
      <c r="J33" s="74"/>
      <c r="K33" s="74"/>
      <c r="L33" s="39"/>
    </row>
    <row r="34" s="1" customFormat="1" ht="14.4" customHeight="1">
      <c r="B34" s="39"/>
      <c r="F34" s="155" t="s">
        <v>37</v>
      </c>
      <c r="I34" s="156" t="s">
        <v>36</v>
      </c>
      <c r="J34" s="155" t="s">
        <v>38</v>
      </c>
      <c r="L34" s="39"/>
    </row>
    <row r="35" s="1" customFormat="1" ht="14.4" customHeight="1">
      <c r="B35" s="39"/>
      <c r="D35" s="157" t="s">
        <v>39</v>
      </c>
      <c r="E35" s="143" t="s">
        <v>40</v>
      </c>
      <c r="F35" s="158">
        <f>ROUND((SUM(BE126:BE185)),  2)</f>
        <v>0</v>
      </c>
      <c r="I35" s="159">
        <v>0.20000000000000001</v>
      </c>
      <c r="J35" s="158">
        <f>ROUND(((SUM(BE126:BE185))*I35),  2)</f>
        <v>0</v>
      </c>
      <c r="L35" s="39"/>
    </row>
    <row r="36" s="1" customFormat="1" ht="14.4" customHeight="1">
      <c r="B36" s="39"/>
      <c r="E36" s="143" t="s">
        <v>41</v>
      </c>
      <c r="F36" s="158">
        <f>ROUND((SUM(BF126:BF185)),  2)</f>
        <v>0</v>
      </c>
      <c r="I36" s="159">
        <v>0.20000000000000001</v>
      </c>
      <c r="J36" s="158">
        <f>ROUND(((SUM(BF126:BF185))*I36),  2)</f>
        <v>0</v>
      </c>
      <c r="L36" s="39"/>
    </row>
    <row r="37" hidden="1" s="1" customFormat="1" ht="14.4" customHeight="1">
      <c r="B37" s="39"/>
      <c r="E37" s="143" t="s">
        <v>42</v>
      </c>
      <c r="F37" s="158">
        <f>ROUND((SUM(BG126:BG185)),  2)</f>
        <v>0</v>
      </c>
      <c r="I37" s="159">
        <v>0.20000000000000001</v>
      </c>
      <c r="J37" s="158">
        <f>0</f>
        <v>0</v>
      </c>
      <c r="L37" s="39"/>
    </row>
    <row r="38" hidden="1" s="1" customFormat="1" ht="14.4" customHeight="1">
      <c r="B38" s="39"/>
      <c r="E38" s="143" t="s">
        <v>43</v>
      </c>
      <c r="F38" s="158">
        <f>ROUND((SUM(BH126:BH185)),  2)</f>
        <v>0</v>
      </c>
      <c r="I38" s="159">
        <v>0.20000000000000001</v>
      </c>
      <c r="J38" s="158">
        <f>0</f>
        <v>0</v>
      </c>
      <c r="L38" s="39"/>
    </row>
    <row r="39" hidden="1" s="1" customFormat="1" ht="14.4" customHeight="1">
      <c r="B39" s="39"/>
      <c r="E39" s="143" t="s">
        <v>44</v>
      </c>
      <c r="F39" s="158">
        <f>ROUND((SUM(BI126:BI185)),  2)</f>
        <v>0</v>
      </c>
      <c r="I39" s="159">
        <v>0</v>
      </c>
      <c r="J39" s="158">
        <f>0</f>
        <v>0</v>
      </c>
      <c r="L39" s="39"/>
    </row>
    <row r="40" s="1" customFormat="1" ht="6.96" customHeight="1">
      <c r="B40" s="39"/>
      <c r="I40" s="145"/>
      <c r="L40" s="39"/>
    </row>
    <row r="41" s="1" customFormat="1" ht="25.44" customHeight="1">
      <c r="B41" s="39"/>
      <c r="C41" s="160"/>
      <c r="D41" s="161" t="s">
        <v>45</v>
      </c>
      <c r="E41" s="162"/>
      <c r="F41" s="162"/>
      <c r="G41" s="163" t="s">
        <v>46</v>
      </c>
      <c r="H41" s="164" t="s">
        <v>47</v>
      </c>
      <c r="I41" s="165"/>
      <c r="J41" s="166">
        <f>SUM(J32:J39)</f>
        <v>0</v>
      </c>
      <c r="K41" s="167"/>
      <c r="L41" s="39"/>
    </row>
    <row r="42" s="1" customFormat="1" ht="14.4" customHeight="1">
      <c r="B42" s="39"/>
      <c r="I42" s="145"/>
      <c r="L42" s="39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68" t="s">
        <v>48</v>
      </c>
      <c r="E50" s="169"/>
      <c r="F50" s="169"/>
      <c r="G50" s="168" t="s">
        <v>49</v>
      </c>
      <c r="H50" s="169"/>
      <c r="I50" s="170"/>
      <c r="J50" s="169"/>
      <c r="K50" s="169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71" t="s">
        <v>50</v>
      </c>
      <c r="E61" s="172"/>
      <c r="F61" s="173" t="s">
        <v>51</v>
      </c>
      <c r="G61" s="171" t="s">
        <v>50</v>
      </c>
      <c r="H61" s="172"/>
      <c r="I61" s="174"/>
      <c r="J61" s="175" t="s">
        <v>51</v>
      </c>
      <c r="K61" s="172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68" t="s">
        <v>52</v>
      </c>
      <c r="E65" s="169"/>
      <c r="F65" s="169"/>
      <c r="G65" s="168" t="s">
        <v>53</v>
      </c>
      <c r="H65" s="169"/>
      <c r="I65" s="170"/>
      <c r="J65" s="169"/>
      <c r="K65" s="169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71" t="s">
        <v>50</v>
      </c>
      <c r="E76" s="172"/>
      <c r="F76" s="173" t="s">
        <v>51</v>
      </c>
      <c r="G76" s="171" t="s">
        <v>50</v>
      </c>
      <c r="H76" s="172"/>
      <c r="I76" s="174"/>
      <c r="J76" s="175" t="s">
        <v>51</v>
      </c>
      <c r="K76" s="172"/>
      <c r="L76" s="39"/>
    </row>
    <row r="77" s="1" customFormat="1" ht="14.4" customHeight="1">
      <c r="B77" s="176"/>
      <c r="C77" s="177"/>
      <c r="D77" s="177"/>
      <c r="E77" s="177"/>
      <c r="F77" s="177"/>
      <c r="G77" s="177"/>
      <c r="H77" s="177"/>
      <c r="I77" s="178"/>
      <c r="J77" s="177"/>
      <c r="K77" s="177"/>
      <c r="L77" s="39"/>
    </row>
    <row r="81" s="1" customFormat="1" ht="6.96" customHeight="1">
      <c r="B81" s="179"/>
      <c r="C81" s="180"/>
      <c r="D81" s="180"/>
      <c r="E81" s="180"/>
      <c r="F81" s="180"/>
      <c r="G81" s="180"/>
      <c r="H81" s="180"/>
      <c r="I81" s="181"/>
      <c r="J81" s="180"/>
      <c r="K81" s="180"/>
      <c r="L81" s="39"/>
    </row>
    <row r="82" s="1" customFormat="1" ht="24.96" customHeight="1">
      <c r="B82" s="34"/>
      <c r="C82" s="19" t="s">
        <v>110</v>
      </c>
      <c r="D82" s="35"/>
      <c r="E82" s="35"/>
      <c r="F82" s="35"/>
      <c r="G82" s="35"/>
      <c r="H82" s="35"/>
      <c r="I82" s="14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45"/>
      <c r="J83" s="35"/>
      <c r="K83" s="35"/>
      <c r="L83" s="39"/>
    </row>
    <row r="84" s="1" customFormat="1" ht="12" customHeight="1">
      <c r="B84" s="34"/>
      <c r="C84" s="28" t="s">
        <v>15</v>
      </c>
      <c r="D84" s="35"/>
      <c r="E84" s="35"/>
      <c r="F84" s="35"/>
      <c r="G84" s="35"/>
      <c r="H84" s="35"/>
      <c r="I84" s="145"/>
      <c r="J84" s="35"/>
      <c r="K84" s="35"/>
      <c r="L84" s="39"/>
    </row>
    <row r="85" s="1" customFormat="1" ht="16.5" customHeight="1">
      <c r="B85" s="34"/>
      <c r="C85" s="35"/>
      <c r="D85" s="35"/>
      <c r="E85" s="182" t="str">
        <f>E7</f>
        <v>Priemyselná a administratívna budova - rekonštrukcia, Cintorínska 57, Šurany</v>
      </c>
      <c r="F85" s="28"/>
      <c r="G85" s="28"/>
      <c r="H85" s="28"/>
      <c r="I85" s="145"/>
      <c r="J85" s="35"/>
      <c r="K85" s="35"/>
      <c r="L85" s="39"/>
    </row>
    <row r="86" ht="12" customHeight="1">
      <c r="B86" s="17"/>
      <c r="C86" s="28" t="s">
        <v>106</v>
      </c>
      <c r="D86" s="18"/>
      <c r="E86" s="18"/>
      <c r="F86" s="18"/>
      <c r="G86" s="18"/>
      <c r="H86" s="18"/>
      <c r="I86" s="137"/>
      <c r="J86" s="18"/>
      <c r="K86" s="18"/>
      <c r="L86" s="16"/>
    </row>
    <row r="87" s="1" customFormat="1" ht="16.5" customHeight="1">
      <c r="B87" s="34"/>
      <c r="C87" s="35"/>
      <c r="D87" s="35"/>
      <c r="E87" s="182" t="s">
        <v>107</v>
      </c>
      <c r="F87" s="35"/>
      <c r="G87" s="35"/>
      <c r="H87" s="35"/>
      <c r="I87" s="145"/>
      <c r="J87" s="35"/>
      <c r="K87" s="35"/>
      <c r="L87" s="39"/>
    </row>
    <row r="88" s="1" customFormat="1" ht="12" customHeight="1">
      <c r="B88" s="34"/>
      <c r="C88" s="28" t="s">
        <v>108</v>
      </c>
      <c r="D88" s="35"/>
      <c r="E88" s="35"/>
      <c r="F88" s="35"/>
      <c r="G88" s="35"/>
      <c r="H88" s="35"/>
      <c r="I88" s="145"/>
      <c r="J88" s="35"/>
      <c r="K88" s="35"/>
      <c r="L88" s="39"/>
    </row>
    <row r="89" s="1" customFormat="1" ht="16.5" customHeight="1">
      <c r="B89" s="34"/>
      <c r="C89" s="35"/>
      <c r="D89" s="35"/>
      <c r="E89" s="67" t="str">
        <f>E11</f>
        <v>7 - Elektroinštalácia</v>
      </c>
      <c r="F89" s="35"/>
      <c r="G89" s="35"/>
      <c r="H89" s="35"/>
      <c r="I89" s="145"/>
      <c r="J89" s="35"/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45"/>
      <c r="J90" s="35"/>
      <c r="K90" s="35"/>
      <c r="L90" s="39"/>
    </row>
    <row r="91" s="1" customFormat="1" ht="12" customHeight="1">
      <c r="B91" s="34"/>
      <c r="C91" s="28" t="s">
        <v>19</v>
      </c>
      <c r="D91" s="35"/>
      <c r="E91" s="35"/>
      <c r="F91" s="23" t="str">
        <f>F14</f>
        <v>Šurany</v>
      </c>
      <c r="G91" s="35"/>
      <c r="H91" s="35"/>
      <c r="I91" s="147" t="s">
        <v>21</v>
      </c>
      <c r="J91" s="70" t="str">
        <f>IF(J14="","",J14)</f>
        <v>26. 6. 2019</v>
      </c>
      <c r="K91" s="35"/>
      <c r="L91" s="39"/>
    </row>
    <row r="92" s="1" customFormat="1" ht="6.96" customHeight="1">
      <c r="B92" s="34"/>
      <c r="C92" s="35"/>
      <c r="D92" s="35"/>
      <c r="E92" s="35"/>
      <c r="F92" s="35"/>
      <c r="G92" s="35"/>
      <c r="H92" s="35"/>
      <c r="I92" s="145"/>
      <c r="J92" s="35"/>
      <c r="K92" s="35"/>
      <c r="L92" s="39"/>
    </row>
    <row r="93" s="1" customFormat="1" ht="15.15" customHeight="1">
      <c r="B93" s="34"/>
      <c r="C93" s="28" t="s">
        <v>23</v>
      </c>
      <c r="D93" s="35"/>
      <c r="E93" s="35"/>
      <c r="F93" s="23" t="str">
        <f>E17</f>
        <v>LOKO TRANS SLOVAKIA s.r.o.</v>
      </c>
      <c r="G93" s="35"/>
      <c r="H93" s="35"/>
      <c r="I93" s="147" t="s">
        <v>29</v>
      </c>
      <c r="J93" s="32" t="str">
        <f>E23</f>
        <v>Ing. Bujdák Igor</v>
      </c>
      <c r="K93" s="35"/>
      <c r="L93" s="39"/>
    </row>
    <row r="94" s="1" customFormat="1" ht="15.15" customHeight="1">
      <c r="B94" s="34"/>
      <c r="C94" s="28" t="s">
        <v>27</v>
      </c>
      <c r="D94" s="35"/>
      <c r="E94" s="35"/>
      <c r="F94" s="23" t="str">
        <f>IF(E20="","",E20)</f>
        <v>Vyplň údaj</v>
      </c>
      <c r="G94" s="35"/>
      <c r="H94" s="35"/>
      <c r="I94" s="147" t="s">
        <v>32</v>
      </c>
      <c r="J94" s="32" t="str">
        <f>E26</f>
        <v>HP REA s.r.o.</v>
      </c>
      <c r="K94" s="3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45"/>
      <c r="J95" s="35"/>
      <c r="K95" s="35"/>
      <c r="L95" s="39"/>
    </row>
    <row r="96" s="1" customFormat="1" ht="29.28" customHeight="1">
      <c r="B96" s="34"/>
      <c r="C96" s="183" t="s">
        <v>111</v>
      </c>
      <c r="D96" s="184"/>
      <c r="E96" s="184"/>
      <c r="F96" s="184"/>
      <c r="G96" s="184"/>
      <c r="H96" s="184"/>
      <c r="I96" s="185"/>
      <c r="J96" s="186" t="s">
        <v>112</v>
      </c>
      <c r="K96" s="184"/>
      <c r="L96" s="39"/>
    </row>
    <row r="97" s="1" customFormat="1" ht="10.32" customHeight="1">
      <c r="B97" s="34"/>
      <c r="C97" s="35"/>
      <c r="D97" s="35"/>
      <c r="E97" s="35"/>
      <c r="F97" s="35"/>
      <c r="G97" s="35"/>
      <c r="H97" s="35"/>
      <c r="I97" s="145"/>
      <c r="J97" s="35"/>
      <c r="K97" s="35"/>
      <c r="L97" s="39"/>
    </row>
    <row r="98" s="1" customFormat="1" ht="22.8" customHeight="1">
      <c r="B98" s="34"/>
      <c r="C98" s="187" t="s">
        <v>113</v>
      </c>
      <c r="D98" s="35"/>
      <c r="E98" s="35"/>
      <c r="F98" s="35"/>
      <c r="G98" s="35"/>
      <c r="H98" s="35"/>
      <c r="I98" s="145"/>
      <c r="J98" s="101">
        <f>J126</f>
        <v>0</v>
      </c>
      <c r="K98" s="35"/>
      <c r="L98" s="39"/>
      <c r="AU98" s="13" t="s">
        <v>114</v>
      </c>
    </row>
    <row r="99" s="8" customFormat="1" ht="24.96" customHeight="1">
      <c r="B99" s="188"/>
      <c r="C99" s="189"/>
      <c r="D99" s="190" t="s">
        <v>115</v>
      </c>
      <c r="E99" s="191"/>
      <c r="F99" s="191"/>
      <c r="G99" s="191"/>
      <c r="H99" s="191"/>
      <c r="I99" s="192"/>
      <c r="J99" s="193">
        <f>J127</f>
        <v>0</v>
      </c>
      <c r="K99" s="189"/>
      <c r="L99" s="194"/>
    </row>
    <row r="100" s="9" customFormat="1" ht="19.92" customHeight="1">
      <c r="B100" s="195"/>
      <c r="C100" s="124"/>
      <c r="D100" s="196" t="s">
        <v>118</v>
      </c>
      <c r="E100" s="197"/>
      <c r="F100" s="197"/>
      <c r="G100" s="197"/>
      <c r="H100" s="197"/>
      <c r="I100" s="198"/>
      <c r="J100" s="199">
        <f>J128</f>
        <v>0</v>
      </c>
      <c r="K100" s="124"/>
      <c r="L100" s="200"/>
    </row>
    <row r="101" s="8" customFormat="1" ht="24.96" customHeight="1">
      <c r="B101" s="188"/>
      <c r="C101" s="189"/>
      <c r="D101" s="190" t="s">
        <v>830</v>
      </c>
      <c r="E101" s="191"/>
      <c r="F101" s="191"/>
      <c r="G101" s="191"/>
      <c r="H101" s="191"/>
      <c r="I101" s="192"/>
      <c r="J101" s="193">
        <f>J130</f>
        <v>0</v>
      </c>
      <c r="K101" s="189"/>
      <c r="L101" s="194"/>
    </row>
    <row r="102" s="9" customFormat="1" ht="19.92" customHeight="1">
      <c r="B102" s="195"/>
      <c r="C102" s="124"/>
      <c r="D102" s="196" t="s">
        <v>831</v>
      </c>
      <c r="E102" s="197"/>
      <c r="F102" s="197"/>
      <c r="G102" s="197"/>
      <c r="H102" s="197"/>
      <c r="I102" s="198"/>
      <c r="J102" s="199">
        <f>J131</f>
        <v>0</v>
      </c>
      <c r="K102" s="124"/>
      <c r="L102" s="200"/>
    </row>
    <row r="103" s="9" customFormat="1" ht="19.92" customHeight="1">
      <c r="B103" s="195"/>
      <c r="C103" s="124"/>
      <c r="D103" s="196" t="s">
        <v>832</v>
      </c>
      <c r="E103" s="197"/>
      <c r="F103" s="197"/>
      <c r="G103" s="197"/>
      <c r="H103" s="197"/>
      <c r="I103" s="198"/>
      <c r="J103" s="199">
        <f>J182</f>
        <v>0</v>
      </c>
      <c r="K103" s="124"/>
      <c r="L103" s="200"/>
    </row>
    <row r="104" s="8" customFormat="1" ht="24.96" customHeight="1">
      <c r="B104" s="188"/>
      <c r="C104" s="189"/>
      <c r="D104" s="190" t="s">
        <v>125</v>
      </c>
      <c r="E104" s="191"/>
      <c r="F104" s="191"/>
      <c r="G104" s="191"/>
      <c r="H104" s="191"/>
      <c r="I104" s="192"/>
      <c r="J104" s="193">
        <f>J184</f>
        <v>0</v>
      </c>
      <c r="K104" s="189"/>
      <c r="L104" s="194"/>
    </row>
    <row r="105" s="1" customFormat="1" ht="21.84" customHeight="1">
      <c r="B105" s="34"/>
      <c r="C105" s="35"/>
      <c r="D105" s="35"/>
      <c r="E105" s="35"/>
      <c r="F105" s="35"/>
      <c r="G105" s="35"/>
      <c r="H105" s="35"/>
      <c r="I105" s="145"/>
      <c r="J105" s="35"/>
      <c r="K105" s="35"/>
      <c r="L105" s="39"/>
    </row>
    <row r="106" s="1" customFormat="1" ht="6.96" customHeight="1">
      <c r="B106" s="57"/>
      <c r="C106" s="58"/>
      <c r="D106" s="58"/>
      <c r="E106" s="58"/>
      <c r="F106" s="58"/>
      <c r="G106" s="58"/>
      <c r="H106" s="58"/>
      <c r="I106" s="178"/>
      <c r="J106" s="58"/>
      <c r="K106" s="58"/>
      <c r="L106" s="39"/>
    </row>
    <row r="110" s="1" customFormat="1" ht="6.96" customHeight="1">
      <c r="B110" s="59"/>
      <c r="C110" s="60"/>
      <c r="D110" s="60"/>
      <c r="E110" s="60"/>
      <c r="F110" s="60"/>
      <c r="G110" s="60"/>
      <c r="H110" s="60"/>
      <c r="I110" s="181"/>
      <c r="J110" s="60"/>
      <c r="K110" s="60"/>
      <c r="L110" s="39"/>
    </row>
    <row r="111" s="1" customFormat="1" ht="24.96" customHeight="1">
      <c r="B111" s="34"/>
      <c r="C111" s="19" t="s">
        <v>126</v>
      </c>
      <c r="D111" s="35"/>
      <c r="E111" s="35"/>
      <c r="F111" s="35"/>
      <c r="G111" s="35"/>
      <c r="H111" s="35"/>
      <c r="I111" s="145"/>
      <c r="J111" s="35"/>
      <c r="K111" s="35"/>
      <c r="L111" s="39"/>
    </row>
    <row r="112" s="1" customFormat="1" ht="6.96" customHeight="1">
      <c r="B112" s="34"/>
      <c r="C112" s="35"/>
      <c r="D112" s="35"/>
      <c r="E112" s="35"/>
      <c r="F112" s="35"/>
      <c r="G112" s="35"/>
      <c r="H112" s="35"/>
      <c r="I112" s="145"/>
      <c r="J112" s="35"/>
      <c r="K112" s="35"/>
      <c r="L112" s="39"/>
    </row>
    <row r="113" s="1" customFormat="1" ht="12" customHeight="1">
      <c r="B113" s="34"/>
      <c r="C113" s="28" t="s">
        <v>15</v>
      </c>
      <c r="D113" s="35"/>
      <c r="E113" s="35"/>
      <c r="F113" s="35"/>
      <c r="G113" s="35"/>
      <c r="H113" s="35"/>
      <c r="I113" s="145"/>
      <c r="J113" s="35"/>
      <c r="K113" s="35"/>
      <c r="L113" s="39"/>
    </row>
    <row r="114" s="1" customFormat="1" ht="16.5" customHeight="1">
      <c r="B114" s="34"/>
      <c r="C114" s="35"/>
      <c r="D114" s="35"/>
      <c r="E114" s="182" t="str">
        <f>E7</f>
        <v>Priemyselná a administratívna budova - rekonštrukcia, Cintorínska 57, Šurany</v>
      </c>
      <c r="F114" s="28"/>
      <c r="G114" s="28"/>
      <c r="H114" s="28"/>
      <c r="I114" s="145"/>
      <c r="J114" s="35"/>
      <c r="K114" s="35"/>
      <c r="L114" s="39"/>
    </row>
    <row r="115" ht="12" customHeight="1">
      <c r="B115" s="17"/>
      <c r="C115" s="28" t="s">
        <v>106</v>
      </c>
      <c r="D115" s="18"/>
      <c r="E115" s="18"/>
      <c r="F115" s="18"/>
      <c r="G115" s="18"/>
      <c r="H115" s="18"/>
      <c r="I115" s="137"/>
      <c r="J115" s="18"/>
      <c r="K115" s="18"/>
      <c r="L115" s="16"/>
    </row>
    <row r="116" s="1" customFormat="1" ht="16.5" customHeight="1">
      <c r="B116" s="34"/>
      <c r="C116" s="35"/>
      <c r="D116" s="35"/>
      <c r="E116" s="182" t="s">
        <v>107</v>
      </c>
      <c r="F116" s="35"/>
      <c r="G116" s="35"/>
      <c r="H116" s="35"/>
      <c r="I116" s="145"/>
      <c r="J116" s="35"/>
      <c r="K116" s="35"/>
      <c r="L116" s="39"/>
    </row>
    <row r="117" s="1" customFormat="1" ht="12" customHeight="1">
      <c r="B117" s="34"/>
      <c r="C117" s="28" t="s">
        <v>108</v>
      </c>
      <c r="D117" s="35"/>
      <c r="E117" s="35"/>
      <c r="F117" s="35"/>
      <c r="G117" s="35"/>
      <c r="H117" s="35"/>
      <c r="I117" s="145"/>
      <c r="J117" s="35"/>
      <c r="K117" s="35"/>
      <c r="L117" s="39"/>
    </row>
    <row r="118" s="1" customFormat="1" ht="16.5" customHeight="1">
      <c r="B118" s="34"/>
      <c r="C118" s="35"/>
      <c r="D118" s="35"/>
      <c r="E118" s="67" t="str">
        <f>E11</f>
        <v>7 - Elektroinštalácia</v>
      </c>
      <c r="F118" s="35"/>
      <c r="G118" s="35"/>
      <c r="H118" s="35"/>
      <c r="I118" s="145"/>
      <c r="J118" s="35"/>
      <c r="K118" s="35"/>
      <c r="L118" s="39"/>
    </row>
    <row r="119" s="1" customFormat="1" ht="6.96" customHeight="1">
      <c r="B119" s="34"/>
      <c r="C119" s="35"/>
      <c r="D119" s="35"/>
      <c r="E119" s="35"/>
      <c r="F119" s="35"/>
      <c r="G119" s="35"/>
      <c r="H119" s="35"/>
      <c r="I119" s="145"/>
      <c r="J119" s="35"/>
      <c r="K119" s="35"/>
      <c r="L119" s="39"/>
    </row>
    <row r="120" s="1" customFormat="1" ht="12" customHeight="1">
      <c r="B120" s="34"/>
      <c r="C120" s="28" t="s">
        <v>19</v>
      </c>
      <c r="D120" s="35"/>
      <c r="E120" s="35"/>
      <c r="F120" s="23" t="str">
        <f>F14</f>
        <v>Šurany</v>
      </c>
      <c r="G120" s="35"/>
      <c r="H120" s="35"/>
      <c r="I120" s="147" t="s">
        <v>21</v>
      </c>
      <c r="J120" s="70" t="str">
        <f>IF(J14="","",J14)</f>
        <v>26. 6. 2019</v>
      </c>
      <c r="K120" s="35"/>
      <c r="L120" s="39"/>
    </row>
    <row r="121" s="1" customFormat="1" ht="6.96" customHeight="1">
      <c r="B121" s="34"/>
      <c r="C121" s="35"/>
      <c r="D121" s="35"/>
      <c r="E121" s="35"/>
      <c r="F121" s="35"/>
      <c r="G121" s="35"/>
      <c r="H121" s="35"/>
      <c r="I121" s="145"/>
      <c r="J121" s="35"/>
      <c r="K121" s="35"/>
      <c r="L121" s="39"/>
    </row>
    <row r="122" s="1" customFormat="1" ht="15.15" customHeight="1">
      <c r="B122" s="34"/>
      <c r="C122" s="28" t="s">
        <v>23</v>
      </c>
      <c r="D122" s="35"/>
      <c r="E122" s="35"/>
      <c r="F122" s="23" t="str">
        <f>E17</f>
        <v>LOKO TRANS SLOVAKIA s.r.o.</v>
      </c>
      <c r="G122" s="35"/>
      <c r="H122" s="35"/>
      <c r="I122" s="147" t="s">
        <v>29</v>
      </c>
      <c r="J122" s="32" t="str">
        <f>E23</f>
        <v>Ing. Bujdák Igor</v>
      </c>
      <c r="K122" s="35"/>
      <c r="L122" s="39"/>
    </row>
    <row r="123" s="1" customFormat="1" ht="15.15" customHeight="1">
      <c r="B123" s="34"/>
      <c r="C123" s="28" t="s">
        <v>27</v>
      </c>
      <c r="D123" s="35"/>
      <c r="E123" s="35"/>
      <c r="F123" s="23" t="str">
        <f>IF(E20="","",E20)</f>
        <v>Vyplň údaj</v>
      </c>
      <c r="G123" s="35"/>
      <c r="H123" s="35"/>
      <c r="I123" s="147" t="s">
        <v>32</v>
      </c>
      <c r="J123" s="32" t="str">
        <f>E26</f>
        <v>HP REA s.r.o.</v>
      </c>
      <c r="K123" s="35"/>
      <c r="L123" s="39"/>
    </row>
    <row r="124" s="1" customFormat="1" ht="10.32" customHeight="1">
      <c r="B124" s="34"/>
      <c r="C124" s="35"/>
      <c r="D124" s="35"/>
      <c r="E124" s="35"/>
      <c r="F124" s="35"/>
      <c r="G124" s="35"/>
      <c r="H124" s="35"/>
      <c r="I124" s="145"/>
      <c r="J124" s="35"/>
      <c r="K124" s="35"/>
      <c r="L124" s="39"/>
    </row>
    <row r="125" s="10" customFormat="1" ht="29.28" customHeight="1">
      <c r="B125" s="201"/>
      <c r="C125" s="202" t="s">
        <v>127</v>
      </c>
      <c r="D125" s="203" t="s">
        <v>60</v>
      </c>
      <c r="E125" s="203" t="s">
        <v>56</v>
      </c>
      <c r="F125" s="203" t="s">
        <v>57</v>
      </c>
      <c r="G125" s="203" t="s">
        <v>128</v>
      </c>
      <c r="H125" s="203" t="s">
        <v>129</v>
      </c>
      <c r="I125" s="204" t="s">
        <v>130</v>
      </c>
      <c r="J125" s="205" t="s">
        <v>112</v>
      </c>
      <c r="K125" s="206" t="s">
        <v>131</v>
      </c>
      <c r="L125" s="207"/>
      <c r="M125" s="91" t="s">
        <v>1</v>
      </c>
      <c r="N125" s="92" t="s">
        <v>39</v>
      </c>
      <c r="O125" s="92" t="s">
        <v>132</v>
      </c>
      <c r="P125" s="92" t="s">
        <v>133</v>
      </c>
      <c r="Q125" s="92" t="s">
        <v>134</v>
      </c>
      <c r="R125" s="92" t="s">
        <v>135</v>
      </c>
      <c r="S125" s="92" t="s">
        <v>136</v>
      </c>
      <c r="T125" s="93" t="s">
        <v>137</v>
      </c>
    </row>
    <row r="126" s="1" customFormat="1" ht="22.8" customHeight="1">
      <c r="B126" s="34"/>
      <c r="C126" s="98" t="s">
        <v>113</v>
      </c>
      <c r="D126" s="35"/>
      <c r="E126" s="35"/>
      <c r="F126" s="35"/>
      <c r="G126" s="35"/>
      <c r="H126" s="35"/>
      <c r="I126" s="145"/>
      <c r="J126" s="208">
        <f>BK126</f>
        <v>0</v>
      </c>
      <c r="K126" s="35"/>
      <c r="L126" s="39"/>
      <c r="M126" s="94"/>
      <c r="N126" s="95"/>
      <c r="O126" s="95"/>
      <c r="P126" s="209">
        <f>P127+P130+P184</f>
        <v>0</v>
      </c>
      <c r="Q126" s="95"/>
      <c r="R126" s="209">
        <f>R127+R130+R184</f>
        <v>0.34405415</v>
      </c>
      <c r="S126" s="95"/>
      <c r="T126" s="210">
        <f>T127+T130+T184</f>
        <v>0.39005999999999996</v>
      </c>
      <c r="AT126" s="13" t="s">
        <v>74</v>
      </c>
      <c r="AU126" s="13" t="s">
        <v>114</v>
      </c>
      <c r="BK126" s="211">
        <f>BK127+BK130+BK184</f>
        <v>0</v>
      </c>
    </row>
    <row r="127" s="11" customFormat="1" ht="25.92" customHeight="1">
      <c r="B127" s="212"/>
      <c r="C127" s="213"/>
      <c r="D127" s="214" t="s">
        <v>74</v>
      </c>
      <c r="E127" s="215" t="s">
        <v>138</v>
      </c>
      <c r="F127" s="215" t="s">
        <v>139</v>
      </c>
      <c r="G127" s="213"/>
      <c r="H127" s="213"/>
      <c r="I127" s="216"/>
      <c r="J127" s="217">
        <f>BK127</f>
        <v>0</v>
      </c>
      <c r="K127" s="213"/>
      <c r="L127" s="218"/>
      <c r="M127" s="219"/>
      <c r="N127" s="220"/>
      <c r="O127" s="220"/>
      <c r="P127" s="221">
        <f>P128</f>
        <v>0</v>
      </c>
      <c r="Q127" s="220"/>
      <c r="R127" s="221">
        <f>R128</f>
        <v>0</v>
      </c>
      <c r="S127" s="220"/>
      <c r="T127" s="222">
        <f>T128</f>
        <v>0.38999999999999996</v>
      </c>
      <c r="AR127" s="223" t="s">
        <v>79</v>
      </c>
      <c r="AT127" s="224" t="s">
        <v>74</v>
      </c>
      <c r="AU127" s="224" t="s">
        <v>75</v>
      </c>
      <c r="AY127" s="223" t="s">
        <v>140</v>
      </c>
      <c r="BK127" s="225">
        <f>BK128</f>
        <v>0</v>
      </c>
    </row>
    <row r="128" s="11" customFormat="1" ht="22.8" customHeight="1">
      <c r="B128" s="212"/>
      <c r="C128" s="213"/>
      <c r="D128" s="214" t="s">
        <v>74</v>
      </c>
      <c r="E128" s="226" t="s">
        <v>175</v>
      </c>
      <c r="F128" s="226" t="s">
        <v>176</v>
      </c>
      <c r="G128" s="213"/>
      <c r="H128" s="213"/>
      <c r="I128" s="216"/>
      <c r="J128" s="227">
        <f>BK128</f>
        <v>0</v>
      </c>
      <c r="K128" s="213"/>
      <c r="L128" s="218"/>
      <c r="M128" s="219"/>
      <c r="N128" s="220"/>
      <c r="O128" s="220"/>
      <c r="P128" s="221">
        <f>P129</f>
        <v>0</v>
      </c>
      <c r="Q128" s="220"/>
      <c r="R128" s="221">
        <f>R129</f>
        <v>0</v>
      </c>
      <c r="S128" s="220"/>
      <c r="T128" s="222">
        <f>T129</f>
        <v>0.38999999999999996</v>
      </c>
      <c r="AR128" s="223" t="s">
        <v>79</v>
      </c>
      <c r="AT128" s="224" t="s">
        <v>74</v>
      </c>
      <c r="AU128" s="224" t="s">
        <v>79</v>
      </c>
      <c r="AY128" s="223" t="s">
        <v>140</v>
      </c>
      <c r="BK128" s="225">
        <f>BK129</f>
        <v>0</v>
      </c>
    </row>
    <row r="129" s="1" customFormat="1" ht="36" customHeight="1">
      <c r="B129" s="34"/>
      <c r="C129" s="228" t="s">
        <v>79</v>
      </c>
      <c r="D129" s="228" t="s">
        <v>142</v>
      </c>
      <c r="E129" s="229" t="s">
        <v>960</v>
      </c>
      <c r="F129" s="230" t="s">
        <v>961</v>
      </c>
      <c r="G129" s="231" t="s">
        <v>155</v>
      </c>
      <c r="H129" s="232">
        <v>30</v>
      </c>
      <c r="I129" s="233"/>
      <c r="J129" s="234">
        <f>ROUND(I129*H129,2)</f>
        <v>0</v>
      </c>
      <c r="K129" s="230" t="s">
        <v>146</v>
      </c>
      <c r="L129" s="39"/>
      <c r="M129" s="235" t="s">
        <v>1</v>
      </c>
      <c r="N129" s="236" t="s">
        <v>41</v>
      </c>
      <c r="O129" s="82"/>
      <c r="P129" s="237">
        <f>O129*H129</f>
        <v>0</v>
      </c>
      <c r="Q129" s="237">
        <v>0</v>
      </c>
      <c r="R129" s="237">
        <f>Q129*H129</f>
        <v>0</v>
      </c>
      <c r="S129" s="237">
        <v>0.012999999999999999</v>
      </c>
      <c r="T129" s="238">
        <f>S129*H129</f>
        <v>0.38999999999999996</v>
      </c>
      <c r="AR129" s="239" t="s">
        <v>93</v>
      </c>
      <c r="AT129" s="239" t="s">
        <v>142</v>
      </c>
      <c r="AU129" s="239" t="s">
        <v>86</v>
      </c>
      <c r="AY129" s="13" t="s">
        <v>140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3" t="s">
        <v>86</v>
      </c>
      <c r="BK129" s="240">
        <f>ROUND(I129*H129,2)</f>
        <v>0</v>
      </c>
      <c r="BL129" s="13" t="s">
        <v>93</v>
      </c>
      <c r="BM129" s="239" t="s">
        <v>962</v>
      </c>
    </row>
    <row r="130" s="11" customFormat="1" ht="25.92" customHeight="1">
      <c r="B130" s="212"/>
      <c r="C130" s="213"/>
      <c r="D130" s="214" t="s">
        <v>74</v>
      </c>
      <c r="E130" s="215" t="s">
        <v>166</v>
      </c>
      <c r="F130" s="215" t="s">
        <v>833</v>
      </c>
      <c r="G130" s="213"/>
      <c r="H130" s="213"/>
      <c r="I130" s="216"/>
      <c r="J130" s="217">
        <f>BK130</f>
        <v>0</v>
      </c>
      <c r="K130" s="213"/>
      <c r="L130" s="218"/>
      <c r="M130" s="219"/>
      <c r="N130" s="220"/>
      <c r="O130" s="220"/>
      <c r="P130" s="221">
        <f>P131+P182</f>
        <v>0</v>
      </c>
      <c r="Q130" s="220"/>
      <c r="R130" s="221">
        <f>R131+R182</f>
        <v>0.34405415</v>
      </c>
      <c r="S130" s="220"/>
      <c r="T130" s="222">
        <f>T131+T182</f>
        <v>6.0000000000000002E-05</v>
      </c>
      <c r="AR130" s="223" t="s">
        <v>90</v>
      </c>
      <c r="AT130" s="224" t="s">
        <v>74</v>
      </c>
      <c r="AU130" s="224" t="s">
        <v>75</v>
      </c>
      <c r="AY130" s="223" t="s">
        <v>140</v>
      </c>
      <c r="BK130" s="225">
        <f>BK131+BK182</f>
        <v>0</v>
      </c>
    </row>
    <row r="131" s="11" customFormat="1" ht="22.8" customHeight="1">
      <c r="B131" s="212"/>
      <c r="C131" s="213"/>
      <c r="D131" s="214" t="s">
        <v>74</v>
      </c>
      <c r="E131" s="226" t="s">
        <v>834</v>
      </c>
      <c r="F131" s="226" t="s">
        <v>835</v>
      </c>
      <c r="G131" s="213"/>
      <c r="H131" s="213"/>
      <c r="I131" s="216"/>
      <c r="J131" s="227">
        <f>BK131</f>
        <v>0</v>
      </c>
      <c r="K131" s="213"/>
      <c r="L131" s="218"/>
      <c r="M131" s="219"/>
      <c r="N131" s="220"/>
      <c r="O131" s="220"/>
      <c r="P131" s="221">
        <f>SUM(P132:P181)</f>
        <v>0</v>
      </c>
      <c r="Q131" s="220"/>
      <c r="R131" s="221">
        <f>SUM(R132:R181)</f>
        <v>0.34405415</v>
      </c>
      <c r="S131" s="220"/>
      <c r="T131" s="222">
        <f>SUM(T132:T181)</f>
        <v>6.0000000000000002E-05</v>
      </c>
      <c r="AR131" s="223" t="s">
        <v>90</v>
      </c>
      <c r="AT131" s="224" t="s">
        <v>74</v>
      </c>
      <c r="AU131" s="224" t="s">
        <v>79</v>
      </c>
      <c r="AY131" s="223" t="s">
        <v>140</v>
      </c>
      <c r="BK131" s="225">
        <f>SUM(BK132:BK181)</f>
        <v>0</v>
      </c>
    </row>
    <row r="132" s="1" customFormat="1" ht="24" customHeight="1">
      <c r="B132" s="34"/>
      <c r="C132" s="228" t="s">
        <v>86</v>
      </c>
      <c r="D132" s="228" t="s">
        <v>142</v>
      </c>
      <c r="E132" s="229" t="s">
        <v>963</v>
      </c>
      <c r="F132" s="230" t="s">
        <v>964</v>
      </c>
      <c r="G132" s="231" t="s">
        <v>155</v>
      </c>
      <c r="H132" s="232">
        <v>110</v>
      </c>
      <c r="I132" s="233"/>
      <c r="J132" s="234">
        <f>ROUND(I132*H132,2)</f>
        <v>0</v>
      </c>
      <c r="K132" s="230" t="s">
        <v>965</v>
      </c>
      <c r="L132" s="39"/>
      <c r="M132" s="235" t="s">
        <v>1</v>
      </c>
      <c r="N132" s="236" t="s">
        <v>41</v>
      </c>
      <c r="O132" s="82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AR132" s="239" t="s">
        <v>669</v>
      </c>
      <c r="AT132" s="239" t="s">
        <v>142</v>
      </c>
      <c r="AU132" s="239" t="s">
        <v>86</v>
      </c>
      <c r="AY132" s="13" t="s">
        <v>140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3" t="s">
        <v>86</v>
      </c>
      <c r="BK132" s="240">
        <f>ROUND(I132*H132,2)</f>
        <v>0</v>
      </c>
      <c r="BL132" s="13" t="s">
        <v>669</v>
      </c>
      <c r="BM132" s="239" t="s">
        <v>966</v>
      </c>
    </row>
    <row r="133" s="1" customFormat="1" ht="16.5" customHeight="1">
      <c r="B133" s="34"/>
      <c r="C133" s="241" t="s">
        <v>90</v>
      </c>
      <c r="D133" s="241" t="s">
        <v>166</v>
      </c>
      <c r="E133" s="242" t="s">
        <v>967</v>
      </c>
      <c r="F133" s="243" t="s">
        <v>968</v>
      </c>
      <c r="G133" s="244" t="s">
        <v>155</v>
      </c>
      <c r="H133" s="245">
        <v>126.5</v>
      </c>
      <c r="I133" s="246"/>
      <c r="J133" s="247">
        <f>ROUND(I133*H133,2)</f>
        <v>0</v>
      </c>
      <c r="K133" s="243" t="s">
        <v>965</v>
      </c>
      <c r="L133" s="248"/>
      <c r="M133" s="249" t="s">
        <v>1</v>
      </c>
      <c r="N133" s="250" t="s">
        <v>41</v>
      </c>
      <c r="O133" s="82"/>
      <c r="P133" s="237">
        <f>O133*H133</f>
        <v>0</v>
      </c>
      <c r="Q133" s="237">
        <v>0.00034000000000000002</v>
      </c>
      <c r="R133" s="237">
        <f>Q133*H133</f>
        <v>0.043010000000000007</v>
      </c>
      <c r="S133" s="237">
        <v>0</v>
      </c>
      <c r="T133" s="238">
        <f>S133*H133</f>
        <v>0</v>
      </c>
      <c r="AR133" s="239" t="s">
        <v>772</v>
      </c>
      <c r="AT133" s="239" t="s">
        <v>166</v>
      </c>
      <c r="AU133" s="239" t="s">
        <v>86</v>
      </c>
      <c r="AY133" s="13" t="s">
        <v>140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3" t="s">
        <v>86</v>
      </c>
      <c r="BK133" s="240">
        <f>ROUND(I133*H133,2)</f>
        <v>0</v>
      </c>
      <c r="BL133" s="13" t="s">
        <v>772</v>
      </c>
      <c r="BM133" s="239" t="s">
        <v>969</v>
      </c>
    </row>
    <row r="134" s="1" customFormat="1" ht="24" customHeight="1">
      <c r="B134" s="34"/>
      <c r="C134" s="228" t="s">
        <v>93</v>
      </c>
      <c r="D134" s="228" t="s">
        <v>142</v>
      </c>
      <c r="E134" s="229" t="s">
        <v>970</v>
      </c>
      <c r="F134" s="230" t="s">
        <v>971</v>
      </c>
      <c r="G134" s="231" t="s">
        <v>155</v>
      </c>
      <c r="H134" s="232">
        <v>31</v>
      </c>
      <c r="I134" s="233"/>
      <c r="J134" s="234">
        <f>ROUND(I134*H134,2)</f>
        <v>0</v>
      </c>
      <c r="K134" s="230" t="s">
        <v>146</v>
      </c>
      <c r="L134" s="39"/>
      <c r="M134" s="235" t="s">
        <v>1</v>
      </c>
      <c r="N134" s="236" t="s">
        <v>41</v>
      </c>
      <c r="O134" s="82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AR134" s="239" t="s">
        <v>669</v>
      </c>
      <c r="AT134" s="239" t="s">
        <v>142</v>
      </c>
      <c r="AU134" s="239" t="s">
        <v>86</v>
      </c>
      <c r="AY134" s="13" t="s">
        <v>140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3" t="s">
        <v>86</v>
      </c>
      <c r="BK134" s="240">
        <f>ROUND(I134*H134,2)</f>
        <v>0</v>
      </c>
      <c r="BL134" s="13" t="s">
        <v>669</v>
      </c>
      <c r="BM134" s="239" t="s">
        <v>972</v>
      </c>
    </row>
    <row r="135" s="1" customFormat="1" ht="24" customHeight="1">
      <c r="B135" s="34"/>
      <c r="C135" s="241" t="s">
        <v>96</v>
      </c>
      <c r="D135" s="241" t="s">
        <v>166</v>
      </c>
      <c r="E135" s="242" t="s">
        <v>973</v>
      </c>
      <c r="F135" s="243" t="s">
        <v>974</v>
      </c>
      <c r="G135" s="244" t="s">
        <v>155</v>
      </c>
      <c r="H135" s="245">
        <v>32.549999999999997</v>
      </c>
      <c r="I135" s="246"/>
      <c r="J135" s="247">
        <f>ROUND(I135*H135,2)</f>
        <v>0</v>
      </c>
      <c r="K135" s="243" t="s">
        <v>146</v>
      </c>
      <c r="L135" s="248"/>
      <c r="M135" s="249" t="s">
        <v>1</v>
      </c>
      <c r="N135" s="250" t="s">
        <v>41</v>
      </c>
      <c r="O135" s="82"/>
      <c r="P135" s="237">
        <f>O135*H135</f>
        <v>0</v>
      </c>
      <c r="Q135" s="237">
        <v>0.00157</v>
      </c>
      <c r="R135" s="237">
        <f>Q135*H135</f>
        <v>0.051103499999999996</v>
      </c>
      <c r="S135" s="237">
        <v>0</v>
      </c>
      <c r="T135" s="238">
        <f>S135*H135</f>
        <v>0</v>
      </c>
      <c r="AR135" s="239" t="s">
        <v>772</v>
      </c>
      <c r="AT135" s="239" t="s">
        <v>166</v>
      </c>
      <c r="AU135" s="239" t="s">
        <v>86</v>
      </c>
      <c r="AY135" s="13" t="s">
        <v>140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3" t="s">
        <v>86</v>
      </c>
      <c r="BK135" s="240">
        <f>ROUND(I135*H135,2)</f>
        <v>0</v>
      </c>
      <c r="BL135" s="13" t="s">
        <v>772</v>
      </c>
      <c r="BM135" s="239" t="s">
        <v>975</v>
      </c>
    </row>
    <row r="136" s="1" customFormat="1" ht="16.5" customHeight="1">
      <c r="B136" s="34"/>
      <c r="C136" s="228" t="s">
        <v>99</v>
      </c>
      <c r="D136" s="228" t="s">
        <v>142</v>
      </c>
      <c r="E136" s="229" t="s">
        <v>976</v>
      </c>
      <c r="F136" s="230" t="s">
        <v>977</v>
      </c>
      <c r="G136" s="231" t="s">
        <v>173</v>
      </c>
      <c r="H136" s="232">
        <v>13</v>
      </c>
      <c r="I136" s="233"/>
      <c r="J136" s="234">
        <f>ROUND(I136*H136,2)</f>
        <v>0</v>
      </c>
      <c r="K136" s="230" t="s">
        <v>965</v>
      </c>
      <c r="L136" s="39"/>
      <c r="M136" s="235" t="s">
        <v>1</v>
      </c>
      <c r="N136" s="236" t="s">
        <v>41</v>
      </c>
      <c r="O136" s="82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AR136" s="239" t="s">
        <v>669</v>
      </c>
      <c r="AT136" s="239" t="s">
        <v>142</v>
      </c>
      <c r="AU136" s="239" t="s">
        <v>86</v>
      </c>
      <c r="AY136" s="13" t="s">
        <v>140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3" t="s">
        <v>86</v>
      </c>
      <c r="BK136" s="240">
        <f>ROUND(I136*H136,2)</f>
        <v>0</v>
      </c>
      <c r="BL136" s="13" t="s">
        <v>669</v>
      </c>
      <c r="BM136" s="239" t="s">
        <v>978</v>
      </c>
    </row>
    <row r="137" s="1" customFormat="1" ht="16.5" customHeight="1">
      <c r="B137" s="34"/>
      <c r="C137" s="241" t="s">
        <v>102</v>
      </c>
      <c r="D137" s="241" t="s">
        <v>166</v>
      </c>
      <c r="E137" s="242" t="s">
        <v>979</v>
      </c>
      <c r="F137" s="243" t="s">
        <v>980</v>
      </c>
      <c r="G137" s="244" t="s">
        <v>173</v>
      </c>
      <c r="H137" s="245">
        <v>13</v>
      </c>
      <c r="I137" s="246"/>
      <c r="J137" s="247">
        <f>ROUND(I137*H137,2)</f>
        <v>0</v>
      </c>
      <c r="K137" s="243" t="s">
        <v>965</v>
      </c>
      <c r="L137" s="248"/>
      <c r="M137" s="249" t="s">
        <v>1</v>
      </c>
      <c r="N137" s="250" t="s">
        <v>41</v>
      </c>
      <c r="O137" s="82"/>
      <c r="P137" s="237">
        <f>O137*H137</f>
        <v>0</v>
      </c>
      <c r="Q137" s="237">
        <v>3.0000000000000001E-05</v>
      </c>
      <c r="R137" s="237">
        <f>Q137*H137</f>
        <v>0.00038999999999999999</v>
      </c>
      <c r="S137" s="237">
        <v>0</v>
      </c>
      <c r="T137" s="238">
        <f>S137*H137</f>
        <v>0</v>
      </c>
      <c r="AR137" s="239" t="s">
        <v>772</v>
      </c>
      <c r="AT137" s="239" t="s">
        <v>166</v>
      </c>
      <c r="AU137" s="239" t="s">
        <v>86</v>
      </c>
      <c r="AY137" s="13" t="s">
        <v>140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3" t="s">
        <v>86</v>
      </c>
      <c r="BK137" s="240">
        <f>ROUND(I137*H137,2)</f>
        <v>0</v>
      </c>
      <c r="BL137" s="13" t="s">
        <v>772</v>
      </c>
      <c r="BM137" s="239" t="s">
        <v>981</v>
      </c>
    </row>
    <row r="138" s="1" customFormat="1" ht="24" customHeight="1">
      <c r="B138" s="34"/>
      <c r="C138" s="228" t="s">
        <v>169</v>
      </c>
      <c r="D138" s="228" t="s">
        <v>142</v>
      </c>
      <c r="E138" s="229" t="s">
        <v>982</v>
      </c>
      <c r="F138" s="230" t="s">
        <v>983</v>
      </c>
      <c r="G138" s="231" t="s">
        <v>173</v>
      </c>
      <c r="H138" s="232">
        <v>1</v>
      </c>
      <c r="I138" s="233"/>
      <c r="J138" s="234">
        <f>ROUND(I138*H138,2)</f>
        <v>0</v>
      </c>
      <c r="K138" s="230" t="s">
        <v>965</v>
      </c>
      <c r="L138" s="39"/>
      <c r="M138" s="235" t="s">
        <v>1</v>
      </c>
      <c r="N138" s="236" t="s">
        <v>41</v>
      </c>
      <c r="O138" s="82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AR138" s="239" t="s">
        <v>669</v>
      </c>
      <c r="AT138" s="239" t="s">
        <v>142</v>
      </c>
      <c r="AU138" s="239" t="s">
        <v>86</v>
      </c>
      <c r="AY138" s="13" t="s">
        <v>140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3" t="s">
        <v>86</v>
      </c>
      <c r="BK138" s="240">
        <f>ROUND(I138*H138,2)</f>
        <v>0</v>
      </c>
      <c r="BL138" s="13" t="s">
        <v>669</v>
      </c>
      <c r="BM138" s="239" t="s">
        <v>984</v>
      </c>
    </row>
    <row r="139" s="1" customFormat="1" ht="24" customHeight="1">
      <c r="B139" s="34"/>
      <c r="C139" s="241" t="s">
        <v>175</v>
      </c>
      <c r="D139" s="241" t="s">
        <v>166</v>
      </c>
      <c r="E139" s="242" t="s">
        <v>985</v>
      </c>
      <c r="F139" s="243" t="s">
        <v>986</v>
      </c>
      <c r="G139" s="244" t="s">
        <v>173</v>
      </c>
      <c r="H139" s="245">
        <v>1</v>
      </c>
      <c r="I139" s="246"/>
      <c r="J139" s="247">
        <f>ROUND(I139*H139,2)</f>
        <v>0</v>
      </c>
      <c r="K139" s="243" t="s">
        <v>965</v>
      </c>
      <c r="L139" s="248"/>
      <c r="M139" s="249" t="s">
        <v>1</v>
      </c>
      <c r="N139" s="250" t="s">
        <v>41</v>
      </c>
      <c r="O139" s="82"/>
      <c r="P139" s="237">
        <f>O139*H139</f>
        <v>0</v>
      </c>
      <c r="Q139" s="237">
        <v>5.0000000000000002E-05</v>
      </c>
      <c r="R139" s="237">
        <f>Q139*H139</f>
        <v>5.0000000000000002E-05</v>
      </c>
      <c r="S139" s="237">
        <v>0</v>
      </c>
      <c r="T139" s="238">
        <f>S139*H139</f>
        <v>0</v>
      </c>
      <c r="AR139" s="239" t="s">
        <v>772</v>
      </c>
      <c r="AT139" s="239" t="s">
        <v>166</v>
      </c>
      <c r="AU139" s="239" t="s">
        <v>86</v>
      </c>
      <c r="AY139" s="13" t="s">
        <v>140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3" t="s">
        <v>86</v>
      </c>
      <c r="BK139" s="240">
        <f>ROUND(I139*H139,2)</f>
        <v>0</v>
      </c>
      <c r="BL139" s="13" t="s">
        <v>772</v>
      </c>
      <c r="BM139" s="239" t="s">
        <v>987</v>
      </c>
    </row>
    <row r="140" s="1" customFormat="1" ht="24" customHeight="1">
      <c r="B140" s="34"/>
      <c r="C140" s="228" t="s">
        <v>180</v>
      </c>
      <c r="D140" s="228" t="s">
        <v>142</v>
      </c>
      <c r="E140" s="229" t="s">
        <v>988</v>
      </c>
      <c r="F140" s="230" t="s">
        <v>989</v>
      </c>
      <c r="G140" s="231" t="s">
        <v>173</v>
      </c>
      <c r="H140" s="232">
        <v>20</v>
      </c>
      <c r="I140" s="233"/>
      <c r="J140" s="234">
        <f>ROUND(I140*H140,2)</f>
        <v>0</v>
      </c>
      <c r="K140" s="230" t="s">
        <v>965</v>
      </c>
      <c r="L140" s="39"/>
      <c r="M140" s="235" t="s">
        <v>1</v>
      </c>
      <c r="N140" s="236" t="s">
        <v>41</v>
      </c>
      <c r="O140" s="82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AR140" s="239" t="s">
        <v>669</v>
      </c>
      <c r="AT140" s="239" t="s">
        <v>142</v>
      </c>
      <c r="AU140" s="239" t="s">
        <v>86</v>
      </c>
      <c r="AY140" s="13" t="s">
        <v>140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3" t="s">
        <v>86</v>
      </c>
      <c r="BK140" s="240">
        <f>ROUND(I140*H140,2)</f>
        <v>0</v>
      </c>
      <c r="BL140" s="13" t="s">
        <v>669</v>
      </c>
      <c r="BM140" s="239" t="s">
        <v>990</v>
      </c>
    </row>
    <row r="141" s="1" customFormat="1" ht="16.5" customHeight="1">
      <c r="B141" s="34"/>
      <c r="C141" s="241" t="s">
        <v>184</v>
      </c>
      <c r="D141" s="241" t="s">
        <v>166</v>
      </c>
      <c r="E141" s="242" t="s">
        <v>991</v>
      </c>
      <c r="F141" s="243" t="s">
        <v>992</v>
      </c>
      <c r="G141" s="244" t="s">
        <v>173</v>
      </c>
      <c r="H141" s="245">
        <v>20</v>
      </c>
      <c r="I141" s="246"/>
      <c r="J141" s="247">
        <f>ROUND(I141*H141,2)</f>
        <v>0</v>
      </c>
      <c r="K141" s="243" t="s">
        <v>965</v>
      </c>
      <c r="L141" s="248"/>
      <c r="M141" s="249" t="s">
        <v>1</v>
      </c>
      <c r="N141" s="250" t="s">
        <v>41</v>
      </c>
      <c r="O141" s="82"/>
      <c r="P141" s="237">
        <f>O141*H141</f>
        <v>0</v>
      </c>
      <c r="Q141" s="237">
        <v>9.7E-05</v>
      </c>
      <c r="R141" s="237">
        <f>Q141*H141</f>
        <v>0.0019399999999999999</v>
      </c>
      <c r="S141" s="237">
        <v>0</v>
      </c>
      <c r="T141" s="238">
        <f>S141*H141</f>
        <v>0</v>
      </c>
      <c r="AR141" s="239" t="s">
        <v>772</v>
      </c>
      <c r="AT141" s="239" t="s">
        <v>166</v>
      </c>
      <c r="AU141" s="239" t="s">
        <v>86</v>
      </c>
      <c r="AY141" s="13" t="s">
        <v>140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3" t="s">
        <v>86</v>
      </c>
      <c r="BK141" s="240">
        <f>ROUND(I141*H141,2)</f>
        <v>0</v>
      </c>
      <c r="BL141" s="13" t="s">
        <v>772</v>
      </c>
      <c r="BM141" s="239" t="s">
        <v>993</v>
      </c>
    </row>
    <row r="142" s="1" customFormat="1" ht="24" customHeight="1">
      <c r="B142" s="34"/>
      <c r="C142" s="228" t="s">
        <v>188</v>
      </c>
      <c r="D142" s="228" t="s">
        <v>142</v>
      </c>
      <c r="E142" s="229" t="s">
        <v>994</v>
      </c>
      <c r="F142" s="230" t="s">
        <v>995</v>
      </c>
      <c r="G142" s="231" t="s">
        <v>173</v>
      </c>
      <c r="H142" s="232">
        <v>4</v>
      </c>
      <c r="I142" s="233"/>
      <c r="J142" s="234">
        <f>ROUND(I142*H142,2)</f>
        <v>0</v>
      </c>
      <c r="K142" s="230" t="s">
        <v>965</v>
      </c>
      <c r="L142" s="39"/>
      <c r="M142" s="235" t="s">
        <v>1</v>
      </c>
      <c r="N142" s="236" t="s">
        <v>41</v>
      </c>
      <c r="O142" s="82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AR142" s="239" t="s">
        <v>669</v>
      </c>
      <c r="AT142" s="239" t="s">
        <v>142</v>
      </c>
      <c r="AU142" s="239" t="s">
        <v>86</v>
      </c>
      <c r="AY142" s="13" t="s">
        <v>140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3" t="s">
        <v>86</v>
      </c>
      <c r="BK142" s="240">
        <f>ROUND(I142*H142,2)</f>
        <v>0</v>
      </c>
      <c r="BL142" s="13" t="s">
        <v>669</v>
      </c>
      <c r="BM142" s="239" t="s">
        <v>996</v>
      </c>
    </row>
    <row r="143" s="1" customFormat="1" ht="16.5" customHeight="1">
      <c r="B143" s="34"/>
      <c r="C143" s="241" t="s">
        <v>192</v>
      </c>
      <c r="D143" s="241" t="s">
        <v>166</v>
      </c>
      <c r="E143" s="242" t="s">
        <v>997</v>
      </c>
      <c r="F143" s="243" t="s">
        <v>998</v>
      </c>
      <c r="G143" s="244" t="s">
        <v>173</v>
      </c>
      <c r="H143" s="245">
        <v>4</v>
      </c>
      <c r="I143" s="246"/>
      <c r="J143" s="247">
        <f>ROUND(I143*H143,2)</f>
        <v>0</v>
      </c>
      <c r="K143" s="243" t="s">
        <v>965</v>
      </c>
      <c r="L143" s="248"/>
      <c r="M143" s="249" t="s">
        <v>1</v>
      </c>
      <c r="N143" s="250" t="s">
        <v>41</v>
      </c>
      <c r="O143" s="82"/>
      <c r="P143" s="237">
        <f>O143*H143</f>
        <v>0</v>
      </c>
      <c r="Q143" s="237">
        <v>0.00010000000000000001</v>
      </c>
      <c r="R143" s="237">
        <f>Q143*H143</f>
        <v>0.00040000000000000002</v>
      </c>
      <c r="S143" s="237">
        <v>0</v>
      </c>
      <c r="T143" s="238">
        <f>S143*H143</f>
        <v>0</v>
      </c>
      <c r="AR143" s="239" t="s">
        <v>772</v>
      </c>
      <c r="AT143" s="239" t="s">
        <v>166</v>
      </c>
      <c r="AU143" s="239" t="s">
        <v>86</v>
      </c>
      <c r="AY143" s="13" t="s">
        <v>140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3" t="s">
        <v>86</v>
      </c>
      <c r="BK143" s="240">
        <f>ROUND(I143*H143,2)</f>
        <v>0</v>
      </c>
      <c r="BL143" s="13" t="s">
        <v>772</v>
      </c>
      <c r="BM143" s="239" t="s">
        <v>999</v>
      </c>
    </row>
    <row r="144" s="1" customFormat="1" ht="24" customHeight="1">
      <c r="B144" s="34"/>
      <c r="C144" s="228" t="s">
        <v>196</v>
      </c>
      <c r="D144" s="228" t="s">
        <v>142</v>
      </c>
      <c r="E144" s="229" t="s">
        <v>1000</v>
      </c>
      <c r="F144" s="230" t="s">
        <v>1001</v>
      </c>
      <c r="G144" s="231" t="s">
        <v>173</v>
      </c>
      <c r="H144" s="232">
        <v>3</v>
      </c>
      <c r="I144" s="233"/>
      <c r="J144" s="234">
        <f>ROUND(I144*H144,2)</f>
        <v>0</v>
      </c>
      <c r="K144" s="230" t="s">
        <v>146</v>
      </c>
      <c r="L144" s="39"/>
      <c r="M144" s="235" t="s">
        <v>1</v>
      </c>
      <c r="N144" s="236" t="s">
        <v>41</v>
      </c>
      <c r="O144" s="82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AR144" s="239" t="s">
        <v>669</v>
      </c>
      <c r="AT144" s="239" t="s">
        <v>142</v>
      </c>
      <c r="AU144" s="239" t="s">
        <v>86</v>
      </c>
      <c r="AY144" s="13" t="s">
        <v>140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3" t="s">
        <v>86</v>
      </c>
      <c r="BK144" s="240">
        <f>ROUND(I144*H144,2)</f>
        <v>0</v>
      </c>
      <c r="BL144" s="13" t="s">
        <v>669</v>
      </c>
      <c r="BM144" s="239" t="s">
        <v>1002</v>
      </c>
    </row>
    <row r="145" s="1" customFormat="1" ht="16.5" customHeight="1">
      <c r="B145" s="34"/>
      <c r="C145" s="241" t="s">
        <v>200</v>
      </c>
      <c r="D145" s="241" t="s">
        <v>166</v>
      </c>
      <c r="E145" s="242" t="s">
        <v>1003</v>
      </c>
      <c r="F145" s="243" t="s">
        <v>1004</v>
      </c>
      <c r="G145" s="244" t="s">
        <v>173</v>
      </c>
      <c r="H145" s="245">
        <v>3</v>
      </c>
      <c r="I145" s="246"/>
      <c r="J145" s="247">
        <f>ROUND(I145*H145,2)</f>
        <v>0</v>
      </c>
      <c r="K145" s="243" t="s">
        <v>146</v>
      </c>
      <c r="L145" s="248"/>
      <c r="M145" s="249" t="s">
        <v>1</v>
      </c>
      <c r="N145" s="250" t="s">
        <v>41</v>
      </c>
      <c r="O145" s="82"/>
      <c r="P145" s="237">
        <f>O145*H145</f>
        <v>0</v>
      </c>
      <c r="Q145" s="237">
        <v>6.0000000000000002E-05</v>
      </c>
      <c r="R145" s="237">
        <f>Q145*H145</f>
        <v>0.00018000000000000001</v>
      </c>
      <c r="S145" s="237">
        <v>0</v>
      </c>
      <c r="T145" s="238">
        <f>S145*H145</f>
        <v>0</v>
      </c>
      <c r="AR145" s="239" t="s">
        <v>772</v>
      </c>
      <c r="AT145" s="239" t="s">
        <v>166</v>
      </c>
      <c r="AU145" s="239" t="s">
        <v>86</v>
      </c>
      <c r="AY145" s="13" t="s">
        <v>140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3" t="s">
        <v>86</v>
      </c>
      <c r="BK145" s="240">
        <f>ROUND(I145*H145,2)</f>
        <v>0</v>
      </c>
      <c r="BL145" s="13" t="s">
        <v>772</v>
      </c>
      <c r="BM145" s="239" t="s">
        <v>1005</v>
      </c>
    </row>
    <row r="146" s="1" customFormat="1" ht="24" customHeight="1">
      <c r="B146" s="34"/>
      <c r="C146" s="228" t="s">
        <v>205</v>
      </c>
      <c r="D146" s="228" t="s">
        <v>142</v>
      </c>
      <c r="E146" s="229" t="s">
        <v>1006</v>
      </c>
      <c r="F146" s="230" t="s">
        <v>1007</v>
      </c>
      <c r="G146" s="231" t="s">
        <v>173</v>
      </c>
      <c r="H146" s="232">
        <v>4</v>
      </c>
      <c r="I146" s="233"/>
      <c r="J146" s="234">
        <f>ROUND(I146*H146,2)</f>
        <v>0</v>
      </c>
      <c r="K146" s="230" t="s">
        <v>146</v>
      </c>
      <c r="L146" s="39"/>
      <c r="M146" s="235" t="s">
        <v>1</v>
      </c>
      <c r="N146" s="236" t="s">
        <v>41</v>
      </c>
      <c r="O146" s="82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AR146" s="239" t="s">
        <v>669</v>
      </c>
      <c r="AT146" s="239" t="s">
        <v>142</v>
      </c>
      <c r="AU146" s="239" t="s">
        <v>86</v>
      </c>
      <c r="AY146" s="13" t="s">
        <v>140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3" t="s">
        <v>86</v>
      </c>
      <c r="BK146" s="240">
        <f>ROUND(I146*H146,2)</f>
        <v>0</v>
      </c>
      <c r="BL146" s="13" t="s">
        <v>669</v>
      </c>
      <c r="BM146" s="239" t="s">
        <v>1008</v>
      </c>
    </row>
    <row r="147" s="1" customFormat="1" ht="16.5" customHeight="1">
      <c r="B147" s="34"/>
      <c r="C147" s="241" t="s">
        <v>209</v>
      </c>
      <c r="D147" s="241" t="s">
        <v>166</v>
      </c>
      <c r="E147" s="242" t="s">
        <v>1009</v>
      </c>
      <c r="F147" s="243" t="s">
        <v>1010</v>
      </c>
      <c r="G147" s="244" t="s">
        <v>173</v>
      </c>
      <c r="H147" s="245">
        <v>4</v>
      </c>
      <c r="I147" s="246"/>
      <c r="J147" s="247">
        <f>ROUND(I147*H147,2)</f>
        <v>0</v>
      </c>
      <c r="K147" s="243" t="s">
        <v>146</v>
      </c>
      <c r="L147" s="248"/>
      <c r="M147" s="249" t="s">
        <v>1</v>
      </c>
      <c r="N147" s="250" t="s">
        <v>41</v>
      </c>
      <c r="O147" s="82"/>
      <c r="P147" s="237">
        <f>O147*H147</f>
        <v>0</v>
      </c>
      <c r="Q147" s="237">
        <v>6.9999999999999994E-05</v>
      </c>
      <c r="R147" s="237">
        <f>Q147*H147</f>
        <v>0.00027999999999999998</v>
      </c>
      <c r="S147" s="237">
        <v>0</v>
      </c>
      <c r="T147" s="238">
        <f>S147*H147</f>
        <v>0</v>
      </c>
      <c r="AR147" s="239" t="s">
        <v>772</v>
      </c>
      <c r="AT147" s="239" t="s">
        <v>166</v>
      </c>
      <c r="AU147" s="239" t="s">
        <v>86</v>
      </c>
      <c r="AY147" s="13" t="s">
        <v>140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3" t="s">
        <v>86</v>
      </c>
      <c r="BK147" s="240">
        <f>ROUND(I147*H147,2)</f>
        <v>0</v>
      </c>
      <c r="BL147" s="13" t="s">
        <v>772</v>
      </c>
      <c r="BM147" s="239" t="s">
        <v>1011</v>
      </c>
    </row>
    <row r="148" s="1" customFormat="1" ht="16.5" customHeight="1">
      <c r="B148" s="34"/>
      <c r="C148" s="228" t="s">
        <v>213</v>
      </c>
      <c r="D148" s="228" t="s">
        <v>142</v>
      </c>
      <c r="E148" s="229" t="s">
        <v>1012</v>
      </c>
      <c r="F148" s="230" t="s">
        <v>1013</v>
      </c>
      <c r="G148" s="231" t="s">
        <v>173</v>
      </c>
      <c r="H148" s="232">
        <v>1</v>
      </c>
      <c r="I148" s="233"/>
      <c r="J148" s="234">
        <f>ROUND(I148*H148,2)</f>
        <v>0</v>
      </c>
      <c r="K148" s="230" t="s">
        <v>1</v>
      </c>
      <c r="L148" s="39"/>
      <c r="M148" s="235" t="s">
        <v>1</v>
      </c>
      <c r="N148" s="236" t="s">
        <v>41</v>
      </c>
      <c r="O148" s="82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AR148" s="239" t="s">
        <v>669</v>
      </c>
      <c r="AT148" s="239" t="s">
        <v>142</v>
      </c>
      <c r="AU148" s="239" t="s">
        <v>86</v>
      </c>
      <c r="AY148" s="13" t="s">
        <v>140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3" t="s">
        <v>86</v>
      </c>
      <c r="BK148" s="240">
        <f>ROUND(I148*H148,2)</f>
        <v>0</v>
      </c>
      <c r="BL148" s="13" t="s">
        <v>669</v>
      </c>
      <c r="BM148" s="239" t="s">
        <v>1014</v>
      </c>
    </row>
    <row r="149" s="1" customFormat="1" ht="16.5" customHeight="1">
      <c r="B149" s="34"/>
      <c r="C149" s="241" t="s">
        <v>217</v>
      </c>
      <c r="D149" s="241" t="s">
        <v>166</v>
      </c>
      <c r="E149" s="242" t="s">
        <v>1015</v>
      </c>
      <c r="F149" s="243" t="s">
        <v>1016</v>
      </c>
      <c r="G149" s="244" t="s">
        <v>173</v>
      </c>
      <c r="H149" s="245">
        <v>1</v>
      </c>
      <c r="I149" s="246"/>
      <c r="J149" s="247">
        <f>ROUND(I149*H149,2)</f>
        <v>0</v>
      </c>
      <c r="K149" s="243" t="s">
        <v>1</v>
      </c>
      <c r="L149" s="248"/>
      <c r="M149" s="249" t="s">
        <v>1</v>
      </c>
      <c r="N149" s="250" t="s">
        <v>41</v>
      </c>
      <c r="O149" s="82"/>
      <c r="P149" s="237">
        <f>O149*H149</f>
        <v>0</v>
      </c>
      <c r="Q149" s="237">
        <v>0.00020000000000000001</v>
      </c>
      <c r="R149" s="237">
        <f>Q149*H149</f>
        <v>0.00020000000000000001</v>
      </c>
      <c r="S149" s="237">
        <v>0</v>
      </c>
      <c r="T149" s="238">
        <f>S149*H149</f>
        <v>0</v>
      </c>
      <c r="AR149" s="239" t="s">
        <v>772</v>
      </c>
      <c r="AT149" s="239" t="s">
        <v>166</v>
      </c>
      <c r="AU149" s="239" t="s">
        <v>86</v>
      </c>
      <c r="AY149" s="13" t="s">
        <v>140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3" t="s">
        <v>86</v>
      </c>
      <c r="BK149" s="240">
        <f>ROUND(I149*H149,2)</f>
        <v>0</v>
      </c>
      <c r="BL149" s="13" t="s">
        <v>772</v>
      </c>
      <c r="BM149" s="239" t="s">
        <v>1017</v>
      </c>
    </row>
    <row r="150" s="1" customFormat="1" ht="24" customHeight="1">
      <c r="B150" s="34"/>
      <c r="C150" s="228" t="s">
        <v>7</v>
      </c>
      <c r="D150" s="228" t="s">
        <v>142</v>
      </c>
      <c r="E150" s="229" t="s">
        <v>1018</v>
      </c>
      <c r="F150" s="230" t="s">
        <v>1019</v>
      </c>
      <c r="G150" s="231" t="s">
        <v>173</v>
      </c>
      <c r="H150" s="232">
        <v>2</v>
      </c>
      <c r="I150" s="233"/>
      <c r="J150" s="234">
        <f>ROUND(I150*H150,2)</f>
        <v>0</v>
      </c>
      <c r="K150" s="230" t="s">
        <v>146</v>
      </c>
      <c r="L150" s="39"/>
      <c r="M150" s="235" t="s">
        <v>1</v>
      </c>
      <c r="N150" s="236" t="s">
        <v>41</v>
      </c>
      <c r="O150" s="82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AR150" s="239" t="s">
        <v>669</v>
      </c>
      <c r="AT150" s="239" t="s">
        <v>142</v>
      </c>
      <c r="AU150" s="239" t="s">
        <v>86</v>
      </c>
      <c r="AY150" s="13" t="s">
        <v>140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3" t="s">
        <v>86</v>
      </c>
      <c r="BK150" s="240">
        <f>ROUND(I150*H150,2)</f>
        <v>0</v>
      </c>
      <c r="BL150" s="13" t="s">
        <v>669</v>
      </c>
      <c r="BM150" s="239" t="s">
        <v>1020</v>
      </c>
    </row>
    <row r="151" s="1" customFormat="1" ht="24" customHeight="1">
      <c r="B151" s="34"/>
      <c r="C151" s="241" t="s">
        <v>230</v>
      </c>
      <c r="D151" s="241" t="s">
        <v>166</v>
      </c>
      <c r="E151" s="242" t="s">
        <v>1021</v>
      </c>
      <c r="F151" s="243" t="s">
        <v>1022</v>
      </c>
      <c r="G151" s="244" t="s">
        <v>173</v>
      </c>
      <c r="H151" s="245">
        <v>2</v>
      </c>
      <c r="I151" s="246"/>
      <c r="J151" s="247">
        <f>ROUND(I151*H151,2)</f>
        <v>0</v>
      </c>
      <c r="K151" s="243" t="s">
        <v>146</v>
      </c>
      <c r="L151" s="248"/>
      <c r="M151" s="249" t="s">
        <v>1</v>
      </c>
      <c r="N151" s="250" t="s">
        <v>41</v>
      </c>
      <c r="O151" s="82"/>
      <c r="P151" s="237">
        <f>O151*H151</f>
        <v>0</v>
      </c>
      <c r="Q151" s="237">
        <v>0.00020000000000000001</v>
      </c>
      <c r="R151" s="237">
        <f>Q151*H151</f>
        <v>0.00040000000000000002</v>
      </c>
      <c r="S151" s="237">
        <v>0</v>
      </c>
      <c r="T151" s="238">
        <f>S151*H151</f>
        <v>0</v>
      </c>
      <c r="AR151" s="239" t="s">
        <v>772</v>
      </c>
      <c r="AT151" s="239" t="s">
        <v>166</v>
      </c>
      <c r="AU151" s="239" t="s">
        <v>86</v>
      </c>
      <c r="AY151" s="13" t="s">
        <v>140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3" t="s">
        <v>86</v>
      </c>
      <c r="BK151" s="240">
        <f>ROUND(I151*H151,2)</f>
        <v>0</v>
      </c>
      <c r="BL151" s="13" t="s">
        <v>772</v>
      </c>
      <c r="BM151" s="239" t="s">
        <v>1023</v>
      </c>
    </row>
    <row r="152" s="1" customFormat="1" ht="16.5" customHeight="1">
      <c r="B152" s="34"/>
      <c r="C152" s="228" t="s">
        <v>234</v>
      </c>
      <c r="D152" s="228" t="s">
        <v>142</v>
      </c>
      <c r="E152" s="229" t="s">
        <v>1024</v>
      </c>
      <c r="F152" s="230" t="s">
        <v>1025</v>
      </c>
      <c r="G152" s="231" t="s">
        <v>173</v>
      </c>
      <c r="H152" s="232">
        <v>1</v>
      </c>
      <c r="I152" s="233"/>
      <c r="J152" s="234">
        <f>ROUND(I152*H152,2)</f>
        <v>0</v>
      </c>
      <c r="K152" s="230" t="s">
        <v>1</v>
      </c>
      <c r="L152" s="39"/>
      <c r="M152" s="235" t="s">
        <v>1</v>
      </c>
      <c r="N152" s="236" t="s">
        <v>41</v>
      </c>
      <c r="O152" s="82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AR152" s="239" t="s">
        <v>669</v>
      </c>
      <c r="AT152" s="239" t="s">
        <v>142</v>
      </c>
      <c r="AU152" s="239" t="s">
        <v>86</v>
      </c>
      <c r="AY152" s="13" t="s">
        <v>140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3" t="s">
        <v>86</v>
      </c>
      <c r="BK152" s="240">
        <f>ROUND(I152*H152,2)</f>
        <v>0</v>
      </c>
      <c r="BL152" s="13" t="s">
        <v>669</v>
      </c>
      <c r="BM152" s="239" t="s">
        <v>1026</v>
      </c>
    </row>
    <row r="153" s="1" customFormat="1" ht="16.5" customHeight="1">
      <c r="B153" s="34"/>
      <c r="C153" s="241" t="s">
        <v>238</v>
      </c>
      <c r="D153" s="241" t="s">
        <v>166</v>
      </c>
      <c r="E153" s="242" t="s">
        <v>1027</v>
      </c>
      <c r="F153" s="243" t="s">
        <v>1028</v>
      </c>
      <c r="G153" s="244" t="s">
        <v>173</v>
      </c>
      <c r="H153" s="245">
        <v>1</v>
      </c>
      <c r="I153" s="246"/>
      <c r="J153" s="247">
        <f>ROUND(I153*H153,2)</f>
        <v>0</v>
      </c>
      <c r="K153" s="243" t="s">
        <v>965</v>
      </c>
      <c r="L153" s="248"/>
      <c r="M153" s="249" t="s">
        <v>1</v>
      </c>
      <c r="N153" s="250" t="s">
        <v>41</v>
      </c>
      <c r="O153" s="82"/>
      <c r="P153" s="237">
        <f>O153*H153</f>
        <v>0</v>
      </c>
      <c r="Q153" s="237">
        <v>0.01643</v>
      </c>
      <c r="R153" s="237">
        <f>Q153*H153</f>
        <v>0.01643</v>
      </c>
      <c r="S153" s="237">
        <v>0</v>
      </c>
      <c r="T153" s="238">
        <f>S153*H153</f>
        <v>0</v>
      </c>
      <c r="AR153" s="239" t="s">
        <v>772</v>
      </c>
      <c r="AT153" s="239" t="s">
        <v>166</v>
      </c>
      <c r="AU153" s="239" t="s">
        <v>86</v>
      </c>
      <c r="AY153" s="13" t="s">
        <v>140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3" t="s">
        <v>86</v>
      </c>
      <c r="BK153" s="240">
        <f>ROUND(I153*H153,2)</f>
        <v>0</v>
      </c>
      <c r="BL153" s="13" t="s">
        <v>772</v>
      </c>
      <c r="BM153" s="239" t="s">
        <v>1029</v>
      </c>
    </row>
    <row r="154" s="1" customFormat="1" ht="16.5" customHeight="1">
      <c r="B154" s="34"/>
      <c r="C154" s="228" t="s">
        <v>244</v>
      </c>
      <c r="D154" s="228" t="s">
        <v>142</v>
      </c>
      <c r="E154" s="229" t="s">
        <v>1030</v>
      </c>
      <c r="F154" s="230" t="s">
        <v>1031</v>
      </c>
      <c r="G154" s="231" t="s">
        <v>173</v>
      </c>
      <c r="H154" s="232">
        <v>41</v>
      </c>
      <c r="I154" s="233"/>
      <c r="J154" s="234">
        <f>ROUND(I154*H154,2)</f>
        <v>0</v>
      </c>
      <c r="K154" s="230" t="s">
        <v>1</v>
      </c>
      <c r="L154" s="39"/>
      <c r="M154" s="235" t="s">
        <v>1</v>
      </c>
      <c r="N154" s="236" t="s">
        <v>41</v>
      </c>
      <c r="O154" s="82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AR154" s="239" t="s">
        <v>669</v>
      </c>
      <c r="AT154" s="239" t="s">
        <v>142</v>
      </c>
      <c r="AU154" s="239" t="s">
        <v>86</v>
      </c>
      <c r="AY154" s="13" t="s">
        <v>140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3" t="s">
        <v>86</v>
      </c>
      <c r="BK154" s="240">
        <f>ROUND(I154*H154,2)</f>
        <v>0</v>
      </c>
      <c r="BL154" s="13" t="s">
        <v>669</v>
      </c>
      <c r="BM154" s="239" t="s">
        <v>1032</v>
      </c>
    </row>
    <row r="155" s="1" customFormat="1" ht="24" customHeight="1">
      <c r="B155" s="34"/>
      <c r="C155" s="241" t="s">
        <v>248</v>
      </c>
      <c r="D155" s="241" t="s">
        <v>166</v>
      </c>
      <c r="E155" s="242" t="s">
        <v>1033</v>
      </c>
      <c r="F155" s="243" t="s">
        <v>1034</v>
      </c>
      <c r="G155" s="244" t="s">
        <v>173</v>
      </c>
      <c r="H155" s="245">
        <v>27</v>
      </c>
      <c r="I155" s="246"/>
      <c r="J155" s="247">
        <f>ROUND(I155*H155,2)</f>
        <v>0</v>
      </c>
      <c r="K155" s="243" t="s">
        <v>1</v>
      </c>
      <c r="L155" s="248"/>
      <c r="M155" s="249" t="s">
        <v>1</v>
      </c>
      <c r="N155" s="250" t="s">
        <v>41</v>
      </c>
      <c r="O155" s="82"/>
      <c r="P155" s="237">
        <f>O155*H155</f>
        <v>0</v>
      </c>
      <c r="Q155" s="237">
        <v>0.0013400000000000001</v>
      </c>
      <c r="R155" s="237">
        <f>Q155*H155</f>
        <v>0.036180000000000004</v>
      </c>
      <c r="S155" s="237">
        <v>0</v>
      </c>
      <c r="T155" s="238">
        <f>S155*H155</f>
        <v>0</v>
      </c>
      <c r="AR155" s="239" t="s">
        <v>772</v>
      </c>
      <c r="AT155" s="239" t="s">
        <v>166</v>
      </c>
      <c r="AU155" s="239" t="s">
        <v>86</v>
      </c>
      <c r="AY155" s="13" t="s">
        <v>140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3" t="s">
        <v>86</v>
      </c>
      <c r="BK155" s="240">
        <f>ROUND(I155*H155,2)</f>
        <v>0</v>
      </c>
      <c r="BL155" s="13" t="s">
        <v>772</v>
      </c>
      <c r="BM155" s="239" t="s">
        <v>1035</v>
      </c>
    </row>
    <row r="156" s="1" customFormat="1" ht="24" customHeight="1">
      <c r="B156" s="34"/>
      <c r="C156" s="241" t="s">
        <v>253</v>
      </c>
      <c r="D156" s="241" t="s">
        <v>166</v>
      </c>
      <c r="E156" s="242" t="s">
        <v>1036</v>
      </c>
      <c r="F156" s="243" t="s">
        <v>1037</v>
      </c>
      <c r="G156" s="244" t="s">
        <v>173</v>
      </c>
      <c r="H156" s="245">
        <v>6</v>
      </c>
      <c r="I156" s="246"/>
      <c r="J156" s="247">
        <f>ROUND(I156*H156,2)</f>
        <v>0</v>
      </c>
      <c r="K156" s="243" t="s">
        <v>1</v>
      </c>
      <c r="L156" s="248"/>
      <c r="M156" s="249" t="s">
        <v>1</v>
      </c>
      <c r="N156" s="250" t="s">
        <v>41</v>
      </c>
      <c r="O156" s="82"/>
      <c r="P156" s="237">
        <f>O156*H156</f>
        <v>0</v>
      </c>
      <c r="Q156" s="237">
        <v>0.00155</v>
      </c>
      <c r="R156" s="237">
        <f>Q156*H156</f>
        <v>0.0092999999999999992</v>
      </c>
      <c r="S156" s="237">
        <v>0</v>
      </c>
      <c r="T156" s="238">
        <f>S156*H156</f>
        <v>0</v>
      </c>
      <c r="AR156" s="239" t="s">
        <v>772</v>
      </c>
      <c r="AT156" s="239" t="s">
        <v>166</v>
      </c>
      <c r="AU156" s="239" t="s">
        <v>86</v>
      </c>
      <c r="AY156" s="13" t="s">
        <v>140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3" t="s">
        <v>86</v>
      </c>
      <c r="BK156" s="240">
        <f>ROUND(I156*H156,2)</f>
        <v>0</v>
      </c>
      <c r="BL156" s="13" t="s">
        <v>772</v>
      </c>
      <c r="BM156" s="239" t="s">
        <v>1038</v>
      </c>
    </row>
    <row r="157" s="1" customFormat="1" ht="24" customHeight="1">
      <c r="B157" s="34"/>
      <c r="C157" s="241" t="s">
        <v>257</v>
      </c>
      <c r="D157" s="241" t="s">
        <v>166</v>
      </c>
      <c r="E157" s="242" t="s">
        <v>1039</v>
      </c>
      <c r="F157" s="243" t="s">
        <v>1040</v>
      </c>
      <c r="G157" s="244" t="s">
        <v>173</v>
      </c>
      <c r="H157" s="245">
        <v>3</v>
      </c>
      <c r="I157" s="246"/>
      <c r="J157" s="247">
        <f>ROUND(I157*H157,2)</f>
        <v>0</v>
      </c>
      <c r="K157" s="243" t="s">
        <v>1</v>
      </c>
      <c r="L157" s="248"/>
      <c r="M157" s="249" t="s">
        <v>1</v>
      </c>
      <c r="N157" s="250" t="s">
        <v>41</v>
      </c>
      <c r="O157" s="82"/>
      <c r="P157" s="237">
        <f>O157*H157</f>
        <v>0</v>
      </c>
      <c r="Q157" s="237">
        <v>0.0016900000000000001</v>
      </c>
      <c r="R157" s="237">
        <f>Q157*H157</f>
        <v>0.0050699999999999999</v>
      </c>
      <c r="S157" s="237">
        <v>0</v>
      </c>
      <c r="T157" s="238">
        <f>S157*H157</f>
        <v>0</v>
      </c>
      <c r="AR157" s="239" t="s">
        <v>772</v>
      </c>
      <c r="AT157" s="239" t="s">
        <v>166</v>
      </c>
      <c r="AU157" s="239" t="s">
        <v>86</v>
      </c>
      <c r="AY157" s="13" t="s">
        <v>140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3" t="s">
        <v>86</v>
      </c>
      <c r="BK157" s="240">
        <f>ROUND(I157*H157,2)</f>
        <v>0</v>
      </c>
      <c r="BL157" s="13" t="s">
        <v>772</v>
      </c>
      <c r="BM157" s="239" t="s">
        <v>1041</v>
      </c>
    </row>
    <row r="158" s="1" customFormat="1" ht="24" customHeight="1">
      <c r="B158" s="34"/>
      <c r="C158" s="241" t="s">
        <v>261</v>
      </c>
      <c r="D158" s="241" t="s">
        <v>166</v>
      </c>
      <c r="E158" s="242" t="s">
        <v>1042</v>
      </c>
      <c r="F158" s="243" t="s">
        <v>1043</v>
      </c>
      <c r="G158" s="244" t="s">
        <v>173</v>
      </c>
      <c r="H158" s="245">
        <v>3</v>
      </c>
      <c r="I158" s="246"/>
      <c r="J158" s="247">
        <f>ROUND(I158*H158,2)</f>
        <v>0</v>
      </c>
      <c r="K158" s="243" t="s">
        <v>1</v>
      </c>
      <c r="L158" s="248"/>
      <c r="M158" s="249" t="s">
        <v>1</v>
      </c>
      <c r="N158" s="250" t="s">
        <v>41</v>
      </c>
      <c r="O158" s="82"/>
      <c r="P158" s="237">
        <f>O158*H158</f>
        <v>0</v>
      </c>
      <c r="Q158" s="237">
        <v>0.0025400000000000002</v>
      </c>
      <c r="R158" s="237">
        <f>Q158*H158</f>
        <v>0.00762</v>
      </c>
      <c r="S158" s="237">
        <v>0</v>
      </c>
      <c r="T158" s="238">
        <f>S158*H158</f>
        <v>0</v>
      </c>
      <c r="AR158" s="239" t="s">
        <v>772</v>
      </c>
      <c r="AT158" s="239" t="s">
        <v>166</v>
      </c>
      <c r="AU158" s="239" t="s">
        <v>86</v>
      </c>
      <c r="AY158" s="13" t="s">
        <v>140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3" t="s">
        <v>86</v>
      </c>
      <c r="BK158" s="240">
        <f>ROUND(I158*H158,2)</f>
        <v>0</v>
      </c>
      <c r="BL158" s="13" t="s">
        <v>772</v>
      </c>
      <c r="BM158" s="239" t="s">
        <v>1044</v>
      </c>
    </row>
    <row r="159" s="1" customFormat="1" ht="16.5" customHeight="1">
      <c r="B159" s="34"/>
      <c r="C159" s="241" t="s">
        <v>265</v>
      </c>
      <c r="D159" s="241" t="s">
        <v>166</v>
      </c>
      <c r="E159" s="242" t="s">
        <v>1045</v>
      </c>
      <c r="F159" s="243" t="s">
        <v>1046</v>
      </c>
      <c r="G159" s="244" t="s">
        <v>173</v>
      </c>
      <c r="H159" s="245">
        <v>2</v>
      </c>
      <c r="I159" s="246"/>
      <c r="J159" s="247">
        <f>ROUND(I159*H159,2)</f>
        <v>0</v>
      </c>
      <c r="K159" s="243" t="s">
        <v>1</v>
      </c>
      <c r="L159" s="248"/>
      <c r="M159" s="249" t="s">
        <v>1</v>
      </c>
      <c r="N159" s="250" t="s">
        <v>41</v>
      </c>
      <c r="O159" s="82"/>
      <c r="P159" s="237">
        <f>O159*H159</f>
        <v>0</v>
      </c>
      <c r="Q159" s="237">
        <v>0.0011999999999999999</v>
      </c>
      <c r="R159" s="237">
        <f>Q159*H159</f>
        <v>0.0023999999999999998</v>
      </c>
      <c r="S159" s="237">
        <v>0</v>
      </c>
      <c r="T159" s="238">
        <f>S159*H159</f>
        <v>0</v>
      </c>
      <c r="AR159" s="239" t="s">
        <v>772</v>
      </c>
      <c r="AT159" s="239" t="s">
        <v>166</v>
      </c>
      <c r="AU159" s="239" t="s">
        <v>86</v>
      </c>
      <c r="AY159" s="13" t="s">
        <v>140</v>
      </c>
      <c r="BE159" s="240">
        <f>IF(N159="základná",J159,0)</f>
        <v>0</v>
      </c>
      <c r="BF159" s="240">
        <f>IF(N159="znížená",J159,0)</f>
        <v>0</v>
      </c>
      <c r="BG159" s="240">
        <f>IF(N159="zákl. prenesená",J159,0)</f>
        <v>0</v>
      </c>
      <c r="BH159" s="240">
        <f>IF(N159="zníž. prenesená",J159,0)</f>
        <v>0</v>
      </c>
      <c r="BI159" s="240">
        <f>IF(N159="nulová",J159,0)</f>
        <v>0</v>
      </c>
      <c r="BJ159" s="13" t="s">
        <v>86</v>
      </c>
      <c r="BK159" s="240">
        <f>ROUND(I159*H159,2)</f>
        <v>0</v>
      </c>
      <c r="BL159" s="13" t="s">
        <v>772</v>
      </c>
      <c r="BM159" s="239" t="s">
        <v>1047</v>
      </c>
    </row>
    <row r="160" s="1" customFormat="1" ht="16.5" customHeight="1">
      <c r="B160" s="34"/>
      <c r="C160" s="228" t="s">
        <v>271</v>
      </c>
      <c r="D160" s="228" t="s">
        <v>142</v>
      </c>
      <c r="E160" s="229" t="s">
        <v>1048</v>
      </c>
      <c r="F160" s="230" t="s">
        <v>1049</v>
      </c>
      <c r="G160" s="231" t="s">
        <v>173</v>
      </c>
      <c r="H160" s="232">
        <v>4</v>
      </c>
      <c r="I160" s="233"/>
      <c r="J160" s="234">
        <f>ROUND(I160*H160,2)</f>
        <v>0</v>
      </c>
      <c r="K160" s="230" t="s">
        <v>1</v>
      </c>
      <c r="L160" s="39"/>
      <c r="M160" s="235" t="s">
        <v>1</v>
      </c>
      <c r="N160" s="236" t="s">
        <v>41</v>
      </c>
      <c r="O160" s="82"/>
      <c r="P160" s="237">
        <f>O160*H160</f>
        <v>0</v>
      </c>
      <c r="Q160" s="237">
        <v>0</v>
      </c>
      <c r="R160" s="237">
        <f>Q160*H160</f>
        <v>0</v>
      </c>
      <c r="S160" s="237">
        <v>0</v>
      </c>
      <c r="T160" s="238">
        <f>S160*H160</f>
        <v>0</v>
      </c>
      <c r="AR160" s="239" t="s">
        <v>669</v>
      </c>
      <c r="AT160" s="239" t="s">
        <v>142</v>
      </c>
      <c r="AU160" s="239" t="s">
        <v>86</v>
      </c>
      <c r="AY160" s="13" t="s">
        <v>140</v>
      </c>
      <c r="BE160" s="240">
        <f>IF(N160="základná",J160,0)</f>
        <v>0</v>
      </c>
      <c r="BF160" s="240">
        <f>IF(N160="znížená",J160,0)</f>
        <v>0</v>
      </c>
      <c r="BG160" s="240">
        <f>IF(N160="zákl. prenesená",J160,0)</f>
        <v>0</v>
      </c>
      <c r="BH160" s="240">
        <f>IF(N160="zníž. prenesená",J160,0)</f>
        <v>0</v>
      </c>
      <c r="BI160" s="240">
        <f>IF(N160="nulová",J160,0)</f>
        <v>0</v>
      </c>
      <c r="BJ160" s="13" t="s">
        <v>86</v>
      </c>
      <c r="BK160" s="240">
        <f>ROUND(I160*H160,2)</f>
        <v>0</v>
      </c>
      <c r="BL160" s="13" t="s">
        <v>669</v>
      </c>
      <c r="BM160" s="239" t="s">
        <v>1050</v>
      </c>
    </row>
    <row r="161" s="1" customFormat="1" ht="24" customHeight="1">
      <c r="B161" s="34"/>
      <c r="C161" s="228" t="s">
        <v>276</v>
      </c>
      <c r="D161" s="228" t="s">
        <v>142</v>
      </c>
      <c r="E161" s="229" t="s">
        <v>1051</v>
      </c>
      <c r="F161" s="230" t="s">
        <v>1052</v>
      </c>
      <c r="G161" s="231" t="s">
        <v>155</v>
      </c>
      <c r="H161" s="232">
        <v>90</v>
      </c>
      <c r="I161" s="233"/>
      <c r="J161" s="234">
        <f>ROUND(I161*H161,2)</f>
        <v>0</v>
      </c>
      <c r="K161" s="230" t="s">
        <v>146</v>
      </c>
      <c r="L161" s="39"/>
      <c r="M161" s="235" t="s">
        <v>1</v>
      </c>
      <c r="N161" s="236" t="s">
        <v>41</v>
      </c>
      <c r="O161" s="82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AR161" s="239" t="s">
        <v>669</v>
      </c>
      <c r="AT161" s="239" t="s">
        <v>142</v>
      </c>
      <c r="AU161" s="239" t="s">
        <v>86</v>
      </c>
      <c r="AY161" s="13" t="s">
        <v>140</v>
      </c>
      <c r="BE161" s="240">
        <f>IF(N161="základná",J161,0)</f>
        <v>0</v>
      </c>
      <c r="BF161" s="240">
        <f>IF(N161="znížená",J161,0)</f>
        <v>0</v>
      </c>
      <c r="BG161" s="240">
        <f>IF(N161="zákl. prenesená",J161,0)</f>
        <v>0</v>
      </c>
      <c r="BH161" s="240">
        <f>IF(N161="zníž. prenesená",J161,0)</f>
        <v>0</v>
      </c>
      <c r="BI161" s="240">
        <f>IF(N161="nulová",J161,0)</f>
        <v>0</v>
      </c>
      <c r="BJ161" s="13" t="s">
        <v>86</v>
      </c>
      <c r="BK161" s="240">
        <f>ROUND(I161*H161,2)</f>
        <v>0</v>
      </c>
      <c r="BL161" s="13" t="s">
        <v>669</v>
      </c>
      <c r="BM161" s="239" t="s">
        <v>1053</v>
      </c>
    </row>
    <row r="162" s="1" customFormat="1" ht="16.5" customHeight="1">
      <c r="B162" s="34"/>
      <c r="C162" s="241" t="s">
        <v>251</v>
      </c>
      <c r="D162" s="241" t="s">
        <v>166</v>
      </c>
      <c r="E162" s="242" t="s">
        <v>1054</v>
      </c>
      <c r="F162" s="243" t="s">
        <v>1055</v>
      </c>
      <c r="G162" s="244" t="s">
        <v>155</v>
      </c>
      <c r="H162" s="245">
        <v>94.5</v>
      </c>
      <c r="I162" s="246"/>
      <c r="J162" s="247">
        <f>ROUND(I162*H162,2)</f>
        <v>0</v>
      </c>
      <c r="K162" s="243" t="s">
        <v>146</v>
      </c>
      <c r="L162" s="248"/>
      <c r="M162" s="249" t="s">
        <v>1</v>
      </c>
      <c r="N162" s="250" t="s">
        <v>41</v>
      </c>
      <c r="O162" s="82"/>
      <c r="P162" s="237">
        <f>O162*H162</f>
        <v>0</v>
      </c>
      <c r="Q162" s="237">
        <v>8.0000000000000007E-05</v>
      </c>
      <c r="R162" s="237">
        <f>Q162*H162</f>
        <v>0.0075600000000000007</v>
      </c>
      <c r="S162" s="237">
        <v>0</v>
      </c>
      <c r="T162" s="238">
        <f>S162*H162</f>
        <v>0</v>
      </c>
      <c r="AR162" s="239" t="s">
        <v>772</v>
      </c>
      <c r="AT162" s="239" t="s">
        <v>166</v>
      </c>
      <c r="AU162" s="239" t="s">
        <v>86</v>
      </c>
      <c r="AY162" s="13" t="s">
        <v>140</v>
      </c>
      <c r="BE162" s="240">
        <f>IF(N162="základná",J162,0)</f>
        <v>0</v>
      </c>
      <c r="BF162" s="240">
        <f>IF(N162="znížená",J162,0)</f>
        <v>0</v>
      </c>
      <c r="BG162" s="240">
        <f>IF(N162="zákl. prenesená",J162,0)</f>
        <v>0</v>
      </c>
      <c r="BH162" s="240">
        <f>IF(N162="zníž. prenesená",J162,0)</f>
        <v>0</v>
      </c>
      <c r="BI162" s="240">
        <f>IF(N162="nulová",J162,0)</f>
        <v>0</v>
      </c>
      <c r="BJ162" s="13" t="s">
        <v>86</v>
      </c>
      <c r="BK162" s="240">
        <f>ROUND(I162*H162,2)</f>
        <v>0</v>
      </c>
      <c r="BL162" s="13" t="s">
        <v>772</v>
      </c>
      <c r="BM162" s="239" t="s">
        <v>1056</v>
      </c>
    </row>
    <row r="163" s="1" customFormat="1" ht="16.5" customHeight="1">
      <c r="B163" s="34"/>
      <c r="C163" s="228" t="s">
        <v>285</v>
      </c>
      <c r="D163" s="228" t="s">
        <v>142</v>
      </c>
      <c r="E163" s="229" t="s">
        <v>1057</v>
      </c>
      <c r="F163" s="230" t="s">
        <v>1058</v>
      </c>
      <c r="G163" s="231" t="s">
        <v>173</v>
      </c>
      <c r="H163" s="232">
        <v>2</v>
      </c>
      <c r="I163" s="233"/>
      <c r="J163" s="234">
        <f>ROUND(I163*H163,2)</f>
        <v>0</v>
      </c>
      <c r="K163" s="230" t="s">
        <v>1</v>
      </c>
      <c r="L163" s="39"/>
      <c r="M163" s="235" t="s">
        <v>1</v>
      </c>
      <c r="N163" s="236" t="s">
        <v>41</v>
      </c>
      <c r="O163" s="82"/>
      <c r="P163" s="237">
        <f>O163*H163</f>
        <v>0</v>
      </c>
      <c r="Q163" s="237">
        <v>0</v>
      </c>
      <c r="R163" s="237">
        <f>Q163*H163</f>
        <v>0</v>
      </c>
      <c r="S163" s="237">
        <v>0</v>
      </c>
      <c r="T163" s="238">
        <f>S163*H163</f>
        <v>0</v>
      </c>
      <c r="AR163" s="239" t="s">
        <v>669</v>
      </c>
      <c r="AT163" s="239" t="s">
        <v>142</v>
      </c>
      <c r="AU163" s="239" t="s">
        <v>86</v>
      </c>
      <c r="AY163" s="13" t="s">
        <v>140</v>
      </c>
      <c r="BE163" s="240">
        <f>IF(N163="základná",J163,0)</f>
        <v>0</v>
      </c>
      <c r="BF163" s="240">
        <f>IF(N163="znížená",J163,0)</f>
        <v>0</v>
      </c>
      <c r="BG163" s="240">
        <f>IF(N163="zákl. prenesená",J163,0)</f>
        <v>0</v>
      </c>
      <c r="BH163" s="240">
        <f>IF(N163="zníž. prenesená",J163,0)</f>
        <v>0</v>
      </c>
      <c r="BI163" s="240">
        <f>IF(N163="nulová",J163,0)</f>
        <v>0</v>
      </c>
      <c r="BJ163" s="13" t="s">
        <v>86</v>
      </c>
      <c r="BK163" s="240">
        <f>ROUND(I163*H163,2)</f>
        <v>0</v>
      </c>
      <c r="BL163" s="13" t="s">
        <v>669</v>
      </c>
      <c r="BM163" s="239" t="s">
        <v>1059</v>
      </c>
    </row>
    <row r="164" s="1" customFormat="1" ht="16.5" customHeight="1">
      <c r="B164" s="34"/>
      <c r="C164" s="241" t="s">
        <v>289</v>
      </c>
      <c r="D164" s="241" t="s">
        <v>166</v>
      </c>
      <c r="E164" s="242" t="s">
        <v>1060</v>
      </c>
      <c r="F164" s="243" t="s">
        <v>1061</v>
      </c>
      <c r="G164" s="244" t="s">
        <v>173</v>
      </c>
      <c r="H164" s="245">
        <v>2</v>
      </c>
      <c r="I164" s="246"/>
      <c r="J164" s="247">
        <f>ROUND(I164*H164,2)</f>
        <v>0</v>
      </c>
      <c r="K164" s="243" t="s">
        <v>1</v>
      </c>
      <c r="L164" s="248"/>
      <c r="M164" s="249" t="s">
        <v>1</v>
      </c>
      <c r="N164" s="250" t="s">
        <v>41</v>
      </c>
      <c r="O164" s="82"/>
      <c r="P164" s="237">
        <f>O164*H164</f>
        <v>0</v>
      </c>
      <c r="Q164" s="237">
        <v>0.011599999999999999</v>
      </c>
      <c r="R164" s="237">
        <f>Q164*H164</f>
        <v>0.023199999999999998</v>
      </c>
      <c r="S164" s="237">
        <v>0</v>
      </c>
      <c r="T164" s="238">
        <f>S164*H164</f>
        <v>0</v>
      </c>
      <c r="AR164" s="239" t="s">
        <v>772</v>
      </c>
      <c r="AT164" s="239" t="s">
        <v>166</v>
      </c>
      <c r="AU164" s="239" t="s">
        <v>86</v>
      </c>
      <c r="AY164" s="13" t="s">
        <v>140</v>
      </c>
      <c r="BE164" s="240">
        <f>IF(N164="základná",J164,0)</f>
        <v>0</v>
      </c>
      <c r="BF164" s="240">
        <f>IF(N164="znížená",J164,0)</f>
        <v>0</v>
      </c>
      <c r="BG164" s="240">
        <f>IF(N164="zákl. prenesená",J164,0)</f>
        <v>0</v>
      </c>
      <c r="BH164" s="240">
        <f>IF(N164="zníž. prenesená",J164,0)</f>
        <v>0</v>
      </c>
      <c r="BI164" s="240">
        <f>IF(N164="nulová",J164,0)</f>
        <v>0</v>
      </c>
      <c r="BJ164" s="13" t="s">
        <v>86</v>
      </c>
      <c r="BK164" s="240">
        <f>ROUND(I164*H164,2)</f>
        <v>0</v>
      </c>
      <c r="BL164" s="13" t="s">
        <v>772</v>
      </c>
      <c r="BM164" s="239" t="s">
        <v>1062</v>
      </c>
    </row>
    <row r="165" s="1" customFormat="1" ht="16.5" customHeight="1">
      <c r="B165" s="34"/>
      <c r="C165" s="228" t="s">
        <v>295</v>
      </c>
      <c r="D165" s="228" t="s">
        <v>142</v>
      </c>
      <c r="E165" s="229" t="s">
        <v>1063</v>
      </c>
      <c r="F165" s="230" t="s">
        <v>1064</v>
      </c>
      <c r="G165" s="231" t="s">
        <v>155</v>
      </c>
      <c r="H165" s="232">
        <v>489</v>
      </c>
      <c r="I165" s="233"/>
      <c r="J165" s="234">
        <f>ROUND(I165*H165,2)</f>
        <v>0</v>
      </c>
      <c r="K165" s="230" t="s">
        <v>146</v>
      </c>
      <c r="L165" s="39"/>
      <c r="M165" s="235" t="s">
        <v>1</v>
      </c>
      <c r="N165" s="236" t="s">
        <v>41</v>
      </c>
      <c r="O165" s="82"/>
      <c r="P165" s="237">
        <f>O165*H165</f>
        <v>0</v>
      </c>
      <c r="Q165" s="237">
        <v>0</v>
      </c>
      <c r="R165" s="237">
        <f>Q165*H165</f>
        <v>0</v>
      </c>
      <c r="S165" s="237">
        <v>0</v>
      </c>
      <c r="T165" s="238">
        <f>S165*H165</f>
        <v>0</v>
      </c>
      <c r="AR165" s="239" t="s">
        <v>669</v>
      </c>
      <c r="AT165" s="239" t="s">
        <v>142</v>
      </c>
      <c r="AU165" s="239" t="s">
        <v>86</v>
      </c>
      <c r="AY165" s="13" t="s">
        <v>140</v>
      </c>
      <c r="BE165" s="240">
        <f>IF(N165="základná",J165,0)</f>
        <v>0</v>
      </c>
      <c r="BF165" s="240">
        <f>IF(N165="znížená",J165,0)</f>
        <v>0</v>
      </c>
      <c r="BG165" s="240">
        <f>IF(N165="zákl. prenesená",J165,0)</f>
        <v>0</v>
      </c>
      <c r="BH165" s="240">
        <f>IF(N165="zníž. prenesená",J165,0)</f>
        <v>0</v>
      </c>
      <c r="BI165" s="240">
        <f>IF(N165="nulová",J165,0)</f>
        <v>0</v>
      </c>
      <c r="BJ165" s="13" t="s">
        <v>86</v>
      </c>
      <c r="BK165" s="240">
        <f>ROUND(I165*H165,2)</f>
        <v>0</v>
      </c>
      <c r="BL165" s="13" t="s">
        <v>669</v>
      </c>
      <c r="BM165" s="239" t="s">
        <v>1065</v>
      </c>
    </row>
    <row r="166" s="1" customFormat="1" ht="16.5" customHeight="1">
      <c r="B166" s="34"/>
      <c r="C166" s="241" t="s">
        <v>492</v>
      </c>
      <c r="D166" s="241" t="s">
        <v>166</v>
      </c>
      <c r="E166" s="242" t="s">
        <v>1066</v>
      </c>
      <c r="F166" s="243" t="s">
        <v>1067</v>
      </c>
      <c r="G166" s="244" t="s">
        <v>155</v>
      </c>
      <c r="H166" s="245">
        <v>513.45000000000005</v>
      </c>
      <c r="I166" s="246"/>
      <c r="J166" s="247">
        <f>ROUND(I166*H166,2)</f>
        <v>0</v>
      </c>
      <c r="K166" s="243" t="s">
        <v>146</v>
      </c>
      <c r="L166" s="248"/>
      <c r="M166" s="249" t="s">
        <v>1</v>
      </c>
      <c r="N166" s="250" t="s">
        <v>41</v>
      </c>
      <c r="O166" s="82"/>
      <c r="P166" s="237">
        <f>O166*H166</f>
        <v>0</v>
      </c>
      <c r="Q166" s="237">
        <v>0.00013999999999999999</v>
      </c>
      <c r="R166" s="237">
        <f>Q166*H166</f>
        <v>0.071883000000000002</v>
      </c>
      <c r="S166" s="237">
        <v>0</v>
      </c>
      <c r="T166" s="238">
        <f>S166*H166</f>
        <v>0</v>
      </c>
      <c r="AR166" s="239" t="s">
        <v>772</v>
      </c>
      <c r="AT166" s="239" t="s">
        <v>166</v>
      </c>
      <c r="AU166" s="239" t="s">
        <v>86</v>
      </c>
      <c r="AY166" s="13" t="s">
        <v>140</v>
      </c>
      <c r="BE166" s="240">
        <f>IF(N166="základná",J166,0)</f>
        <v>0</v>
      </c>
      <c r="BF166" s="240">
        <f>IF(N166="znížená",J166,0)</f>
        <v>0</v>
      </c>
      <c r="BG166" s="240">
        <f>IF(N166="zákl. prenesená",J166,0)</f>
        <v>0</v>
      </c>
      <c r="BH166" s="240">
        <f>IF(N166="zníž. prenesená",J166,0)</f>
        <v>0</v>
      </c>
      <c r="BI166" s="240">
        <f>IF(N166="nulová",J166,0)</f>
        <v>0</v>
      </c>
      <c r="BJ166" s="13" t="s">
        <v>86</v>
      </c>
      <c r="BK166" s="240">
        <f>ROUND(I166*H166,2)</f>
        <v>0</v>
      </c>
      <c r="BL166" s="13" t="s">
        <v>772</v>
      </c>
      <c r="BM166" s="239" t="s">
        <v>1068</v>
      </c>
    </row>
    <row r="167" s="1" customFormat="1" ht="16.5" customHeight="1">
      <c r="B167" s="34"/>
      <c r="C167" s="228" t="s">
        <v>498</v>
      </c>
      <c r="D167" s="228" t="s">
        <v>142</v>
      </c>
      <c r="E167" s="229" t="s">
        <v>1069</v>
      </c>
      <c r="F167" s="230" t="s">
        <v>1070</v>
      </c>
      <c r="G167" s="231" t="s">
        <v>155</v>
      </c>
      <c r="H167" s="232">
        <v>45</v>
      </c>
      <c r="I167" s="233"/>
      <c r="J167" s="234">
        <f>ROUND(I167*H167,2)</f>
        <v>0</v>
      </c>
      <c r="K167" s="230" t="s">
        <v>146</v>
      </c>
      <c r="L167" s="39"/>
      <c r="M167" s="235" t="s">
        <v>1</v>
      </c>
      <c r="N167" s="236" t="s">
        <v>41</v>
      </c>
      <c r="O167" s="82"/>
      <c r="P167" s="237">
        <f>O167*H167</f>
        <v>0</v>
      </c>
      <c r="Q167" s="237">
        <v>0</v>
      </c>
      <c r="R167" s="237">
        <f>Q167*H167</f>
        <v>0</v>
      </c>
      <c r="S167" s="237">
        <v>0</v>
      </c>
      <c r="T167" s="238">
        <f>S167*H167</f>
        <v>0</v>
      </c>
      <c r="AR167" s="239" t="s">
        <v>669</v>
      </c>
      <c r="AT167" s="239" t="s">
        <v>142</v>
      </c>
      <c r="AU167" s="239" t="s">
        <v>86</v>
      </c>
      <c r="AY167" s="13" t="s">
        <v>140</v>
      </c>
      <c r="BE167" s="240">
        <f>IF(N167="základná",J167,0)</f>
        <v>0</v>
      </c>
      <c r="BF167" s="240">
        <f>IF(N167="znížená",J167,0)</f>
        <v>0</v>
      </c>
      <c r="BG167" s="240">
        <f>IF(N167="zákl. prenesená",J167,0)</f>
        <v>0</v>
      </c>
      <c r="BH167" s="240">
        <f>IF(N167="zníž. prenesená",J167,0)</f>
        <v>0</v>
      </c>
      <c r="BI167" s="240">
        <f>IF(N167="nulová",J167,0)</f>
        <v>0</v>
      </c>
      <c r="BJ167" s="13" t="s">
        <v>86</v>
      </c>
      <c r="BK167" s="240">
        <f>ROUND(I167*H167,2)</f>
        <v>0</v>
      </c>
      <c r="BL167" s="13" t="s">
        <v>669</v>
      </c>
      <c r="BM167" s="239" t="s">
        <v>1071</v>
      </c>
    </row>
    <row r="168" s="1" customFormat="1" ht="16.5" customHeight="1">
      <c r="B168" s="34"/>
      <c r="C168" s="241" t="s">
        <v>502</v>
      </c>
      <c r="D168" s="241" t="s">
        <v>166</v>
      </c>
      <c r="E168" s="242" t="s">
        <v>1072</v>
      </c>
      <c r="F168" s="243" t="s">
        <v>1073</v>
      </c>
      <c r="G168" s="244" t="s">
        <v>155</v>
      </c>
      <c r="H168" s="245">
        <v>47.25</v>
      </c>
      <c r="I168" s="246"/>
      <c r="J168" s="247">
        <f>ROUND(I168*H168,2)</f>
        <v>0</v>
      </c>
      <c r="K168" s="243" t="s">
        <v>146</v>
      </c>
      <c r="L168" s="248"/>
      <c r="M168" s="249" t="s">
        <v>1</v>
      </c>
      <c r="N168" s="250" t="s">
        <v>41</v>
      </c>
      <c r="O168" s="82"/>
      <c r="P168" s="237">
        <f>O168*H168</f>
        <v>0</v>
      </c>
      <c r="Q168" s="237">
        <v>0.00089999999999999998</v>
      </c>
      <c r="R168" s="237">
        <f>Q168*H168</f>
        <v>0.042525</v>
      </c>
      <c r="S168" s="237">
        <v>0</v>
      </c>
      <c r="T168" s="238">
        <f>S168*H168</f>
        <v>0</v>
      </c>
      <c r="AR168" s="239" t="s">
        <v>772</v>
      </c>
      <c r="AT168" s="239" t="s">
        <v>166</v>
      </c>
      <c r="AU168" s="239" t="s">
        <v>86</v>
      </c>
      <c r="AY168" s="13" t="s">
        <v>140</v>
      </c>
      <c r="BE168" s="240">
        <f>IF(N168="základná",J168,0)</f>
        <v>0</v>
      </c>
      <c r="BF168" s="240">
        <f>IF(N168="znížená",J168,0)</f>
        <v>0</v>
      </c>
      <c r="BG168" s="240">
        <f>IF(N168="zákl. prenesená",J168,0)</f>
        <v>0</v>
      </c>
      <c r="BH168" s="240">
        <f>IF(N168="zníž. prenesená",J168,0)</f>
        <v>0</v>
      </c>
      <c r="BI168" s="240">
        <f>IF(N168="nulová",J168,0)</f>
        <v>0</v>
      </c>
      <c r="BJ168" s="13" t="s">
        <v>86</v>
      </c>
      <c r="BK168" s="240">
        <f>ROUND(I168*H168,2)</f>
        <v>0</v>
      </c>
      <c r="BL168" s="13" t="s">
        <v>772</v>
      </c>
      <c r="BM168" s="239" t="s">
        <v>1074</v>
      </c>
    </row>
    <row r="169" s="1" customFormat="1" ht="16.5" customHeight="1">
      <c r="B169" s="34"/>
      <c r="C169" s="228" t="s">
        <v>506</v>
      </c>
      <c r="D169" s="228" t="s">
        <v>142</v>
      </c>
      <c r="E169" s="229" t="s">
        <v>1075</v>
      </c>
      <c r="F169" s="230" t="s">
        <v>1076</v>
      </c>
      <c r="G169" s="231" t="s">
        <v>155</v>
      </c>
      <c r="H169" s="232">
        <v>40.399999999999999</v>
      </c>
      <c r="I169" s="233"/>
      <c r="J169" s="234">
        <f>ROUND(I169*H169,2)</f>
        <v>0</v>
      </c>
      <c r="K169" s="230" t="s">
        <v>146</v>
      </c>
      <c r="L169" s="39"/>
      <c r="M169" s="235" t="s">
        <v>1</v>
      </c>
      <c r="N169" s="236" t="s">
        <v>41</v>
      </c>
      <c r="O169" s="82"/>
      <c r="P169" s="237">
        <f>O169*H169</f>
        <v>0</v>
      </c>
      <c r="Q169" s="237">
        <v>0</v>
      </c>
      <c r="R169" s="237">
        <f>Q169*H169</f>
        <v>0</v>
      </c>
      <c r="S169" s="237">
        <v>0</v>
      </c>
      <c r="T169" s="238">
        <f>S169*H169</f>
        <v>0</v>
      </c>
      <c r="AR169" s="239" t="s">
        <v>669</v>
      </c>
      <c r="AT169" s="239" t="s">
        <v>142</v>
      </c>
      <c r="AU169" s="239" t="s">
        <v>86</v>
      </c>
      <c r="AY169" s="13" t="s">
        <v>140</v>
      </c>
      <c r="BE169" s="240">
        <f>IF(N169="základná",J169,0)</f>
        <v>0</v>
      </c>
      <c r="BF169" s="240">
        <f>IF(N169="znížená",J169,0)</f>
        <v>0</v>
      </c>
      <c r="BG169" s="240">
        <f>IF(N169="zákl. prenesená",J169,0)</f>
        <v>0</v>
      </c>
      <c r="BH169" s="240">
        <f>IF(N169="zníž. prenesená",J169,0)</f>
        <v>0</v>
      </c>
      <c r="BI169" s="240">
        <f>IF(N169="nulová",J169,0)</f>
        <v>0</v>
      </c>
      <c r="BJ169" s="13" t="s">
        <v>86</v>
      </c>
      <c r="BK169" s="240">
        <f>ROUND(I169*H169,2)</f>
        <v>0</v>
      </c>
      <c r="BL169" s="13" t="s">
        <v>669</v>
      </c>
      <c r="BM169" s="239" t="s">
        <v>1077</v>
      </c>
    </row>
    <row r="170" s="1" customFormat="1" ht="16.5" customHeight="1">
      <c r="B170" s="34"/>
      <c r="C170" s="241" t="s">
        <v>510</v>
      </c>
      <c r="D170" s="241" t="s">
        <v>166</v>
      </c>
      <c r="E170" s="242" t="s">
        <v>1078</v>
      </c>
      <c r="F170" s="243" t="s">
        <v>1079</v>
      </c>
      <c r="G170" s="244" t="s">
        <v>155</v>
      </c>
      <c r="H170" s="245">
        <v>42.420000000000002</v>
      </c>
      <c r="I170" s="246"/>
      <c r="J170" s="247">
        <f>ROUND(I170*H170,2)</f>
        <v>0</v>
      </c>
      <c r="K170" s="243" t="s">
        <v>146</v>
      </c>
      <c r="L170" s="248"/>
      <c r="M170" s="249" t="s">
        <v>1</v>
      </c>
      <c r="N170" s="250" t="s">
        <v>41</v>
      </c>
      <c r="O170" s="82"/>
      <c r="P170" s="237">
        <f>O170*H170</f>
        <v>0</v>
      </c>
      <c r="Q170" s="237">
        <v>0.00019000000000000001</v>
      </c>
      <c r="R170" s="237">
        <f>Q170*H170</f>
        <v>0.0080598000000000006</v>
      </c>
      <c r="S170" s="237">
        <v>0</v>
      </c>
      <c r="T170" s="238">
        <f>S170*H170</f>
        <v>0</v>
      </c>
      <c r="AR170" s="239" t="s">
        <v>772</v>
      </c>
      <c r="AT170" s="239" t="s">
        <v>166</v>
      </c>
      <c r="AU170" s="239" t="s">
        <v>86</v>
      </c>
      <c r="AY170" s="13" t="s">
        <v>140</v>
      </c>
      <c r="BE170" s="240">
        <f>IF(N170="základná",J170,0)</f>
        <v>0</v>
      </c>
      <c r="BF170" s="240">
        <f>IF(N170="znížená",J170,0)</f>
        <v>0</v>
      </c>
      <c r="BG170" s="240">
        <f>IF(N170="zákl. prenesená",J170,0)</f>
        <v>0</v>
      </c>
      <c r="BH170" s="240">
        <f>IF(N170="zníž. prenesená",J170,0)</f>
        <v>0</v>
      </c>
      <c r="BI170" s="240">
        <f>IF(N170="nulová",J170,0)</f>
        <v>0</v>
      </c>
      <c r="BJ170" s="13" t="s">
        <v>86</v>
      </c>
      <c r="BK170" s="240">
        <f>ROUND(I170*H170,2)</f>
        <v>0</v>
      </c>
      <c r="BL170" s="13" t="s">
        <v>772</v>
      </c>
      <c r="BM170" s="239" t="s">
        <v>1080</v>
      </c>
    </row>
    <row r="171" s="1" customFormat="1" ht="16.5" customHeight="1">
      <c r="B171" s="34"/>
      <c r="C171" s="228" t="s">
        <v>514</v>
      </c>
      <c r="D171" s="228" t="s">
        <v>142</v>
      </c>
      <c r="E171" s="229" t="s">
        <v>1081</v>
      </c>
      <c r="F171" s="230" t="s">
        <v>1082</v>
      </c>
      <c r="G171" s="231" t="s">
        <v>155</v>
      </c>
      <c r="H171" s="232">
        <v>36.5</v>
      </c>
      <c r="I171" s="233"/>
      <c r="J171" s="234">
        <f>ROUND(I171*H171,2)</f>
        <v>0</v>
      </c>
      <c r="K171" s="230" t="s">
        <v>146</v>
      </c>
      <c r="L171" s="39"/>
      <c r="M171" s="235" t="s">
        <v>1</v>
      </c>
      <c r="N171" s="236" t="s">
        <v>41</v>
      </c>
      <c r="O171" s="82"/>
      <c r="P171" s="237">
        <f>O171*H171</f>
        <v>0</v>
      </c>
      <c r="Q171" s="237">
        <v>0</v>
      </c>
      <c r="R171" s="237">
        <f>Q171*H171</f>
        <v>0</v>
      </c>
      <c r="S171" s="237">
        <v>0</v>
      </c>
      <c r="T171" s="238">
        <f>S171*H171</f>
        <v>0</v>
      </c>
      <c r="AR171" s="239" t="s">
        <v>669</v>
      </c>
      <c r="AT171" s="239" t="s">
        <v>142</v>
      </c>
      <c r="AU171" s="239" t="s">
        <v>86</v>
      </c>
      <c r="AY171" s="13" t="s">
        <v>140</v>
      </c>
      <c r="BE171" s="240">
        <f>IF(N171="základná",J171,0)</f>
        <v>0</v>
      </c>
      <c r="BF171" s="240">
        <f>IF(N171="znížená",J171,0)</f>
        <v>0</v>
      </c>
      <c r="BG171" s="240">
        <f>IF(N171="zákl. prenesená",J171,0)</f>
        <v>0</v>
      </c>
      <c r="BH171" s="240">
        <f>IF(N171="zníž. prenesená",J171,0)</f>
        <v>0</v>
      </c>
      <c r="BI171" s="240">
        <f>IF(N171="nulová",J171,0)</f>
        <v>0</v>
      </c>
      <c r="BJ171" s="13" t="s">
        <v>86</v>
      </c>
      <c r="BK171" s="240">
        <f>ROUND(I171*H171,2)</f>
        <v>0</v>
      </c>
      <c r="BL171" s="13" t="s">
        <v>669</v>
      </c>
      <c r="BM171" s="239" t="s">
        <v>1083</v>
      </c>
    </row>
    <row r="172" s="1" customFormat="1" ht="16.5" customHeight="1">
      <c r="B172" s="34"/>
      <c r="C172" s="241" t="s">
        <v>516</v>
      </c>
      <c r="D172" s="241" t="s">
        <v>166</v>
      </c>
      <c r="E172" s="242" t="s">
        <v>1084</v>
      </c>
      <c r="F172" s="243" t="s">
        <v>1085</v>
      </c>
      <c r="G172" s="244" t="s">
        <v>155</v>
      </c>
      <c r="H172" s="245">
        <v>38.325000000000003</v>
      </c>
      <c r="I172" s="246"/>
      <c r="J172" s="247">
        <f>ROUND(I172*H172,2)</f>
        <v>0</v>
      </c>
      <c r="K172" s="243" t="s">
        <v>146</v>
      </c>
      <c r="L172" s="248"/>
      <c r="M172" s="249" t="s">
        <v>1</v>
      </c>
      <c r="N172" s="250" t="s">
        <v>41</v>
      </c>
      <c r="O172" s="82"/>
      <c r="P172" s="237">
        <f>O172*H172</f>
        <v>0</v>
      </c>
      <c r="Q172" s="237">
        <v>0.00027999999999999998</v>
      </c>
      <c r="R172" s="237">
        <f>Q172*H172</f>
        <v>0.010730999999999999</v>
      </c>
      <c r="S172" s="237">
        <v>0</v>
      </c>
      <c r="T172" s="238">
        <f>S172*H172</f>
        <v>0</v>
      </c>
      <c r="AR172" s="239" t="s">
        <v>772</v>
      </c>
      <c r="AT172" s="239" t="s">
        <v>166</v>
      </c>
      <c r="AU172" s="239" t="s">
        <v>86</v>
      </c>
      <c r="AY172" s="13" t="s">
        <v>140</v>
      </c>
      <c r="BE172" s="240">
        <f>IF(N172="základná",J172,0)</f>
        <v>0</v>
      </c>
      <c r="BF172" s="240">
        <f>IF(N172="znížená",J172,0)</f>
        <v>0</v>
      </c>
      <c r="BG172" s="240">
        <f>IF(N172="zákl. prenesená",J172,0)</f>
        <v>0</v>
      </c>
      <c r="BH172" s="240">
        <f>IF(N172="zníž. prenesená",J172,0)</f>
        <v>0</v>
      </c>
      <c r="BI172" s="240">
        <f>IF(N172="nulová",J172,0)</f>
        <v>0</v>
      </c>
      <c r="BJ172" s="13" t="s">
        <v>86</v>
      </c>
      <c r="BK172" s="240">
        <f>ROUND(I172*H172,2)</f>
        <v>0</v>
      </c>
      <c r="BL172" s="13" t="s">
        <v>772</v>
      </c>
      <c r="BM172" s="239" t="s">
        <v>1086</v>
      </c>
    </row>
    <row r="173" s="1" customFormat="1" ht="16.5" customHeight="1">
      <c r="B173" s="34"/>
      <c r="C173" s="228" t="s">
        <v>521</v>
      </c>
      <c r="D173" s="228" t="s">
        <v>142</v>
      </c>
      <c r="E173" s="229" t="s">
        <v>1087</v>
      </c>
      <c r="F173" s="230" t="s">
        <v>1088</v>
      </c>
      <c r="G173" s="231" t="s">
        <v>155</v>
      </c>
      <c r="H173" s="232">
        <v>53.5</v>
      </c>
      <c r="I173" s="233"/>
      <c r="J173" s="234">
        <f>ROUND(I173*H173,2)</f>
        <v>0</v>
      </c>
      <c r="K173" s="230" t="s">
        <v>146</v>
      </c>
      <c r="L173" s="39"/>
      <c r="M173" s="235" t="s">
        <v>1</v>
      </c>
      <c r="N173" s="236" t="s">
        <v>41</v>
      </c>
      <c r="O173" s="82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AR173" s="239" t="s">
        <v>669</v>
      </c>
      <c r="AT173" s="239" t="s">
        <v>142</v>
      </c>
      <c r="AU173" s="239" t="s">
        <v>86</v>
      </c>
      <c r="AY173" s="13" t="s">
        <v>140</v>
      </c>
      <c r="BE173" s="240">
        <f>IF(N173="základná",J173,0)</f>
        <v>0</v>
      </c>
      <c r="BF173" s="240">
        <f>IF(N173="znížená",J173,0)</f>
        <v>0</v>
      </c>
      <c r="BG173" s="240">
        <f>IF(N173="zákl. prenesená",J173,0)</f>
        <v>0</v>
      </c>
      <c r="BH173" s="240">
        <f>IF(N173="zníž. prenesená",J173,0)</f>
        <v>0</v>
      </c>
      <c r="BI173" s="240">
        <f>IF(N173="nulová",J173,0)</f>
        <v>0</v>
      </c>
      <c r="BJ173" s="13" t="s">
        <v>86</v>
      </c>
      <c r="BK173" s="240">
        <f>ROUND(I173*H173,2)</f>
        <v>0</v>
      </c>
      <c r="BL173" s="13" t="s">
        <v>669</v>
      </c>
      <c r="BM173" s="239" t="s">
        <v>1089</v>
      </c>
    </row>
    <row r="174" s="1" customFormat="1" ht="16.5" customHeight="1">
      <c r="B174" s="34"/>
      <c r="C174" s="241" t="s">
        <v>525</v>
      </c>
      <c r="D174" s="241" t="s">
        <v>166</v>
      </c>
      <c r="E174" s="242" t="s">
        <v>1090</v>
      </c>
      <c r="F174" s="243" t="s">
        <v>1091</v>
      </c>
      <c r="G174" s="244" t="s">
        <v>155</v>
      </c>
      <c r="H174" s="245">
        <v>56.174999999999997</v>
      </c>
      <c r="I174" s="246"/>
      <c r="J174" s="247">
        <f>ROUND(I174*H174,2)</f>
        <v>0</v>
      </c>
      <c r="K174" s="243" t="s">
        <v>146</v>
      </c>
      <c r="L174" s="248"/>
      <c r="M174" s="249" t="s">
        <v>1</v>
      </c>
      <c r="N174" s="250" t="s">
        <v>41</v>
      </c>
      <c r="O174" s="82"/>
      <c r="P174" s="237">
        <f>O174*H174</f>
        <v>0</v>
      </c>
      <c r="Q174" s="237">
        <v>6.0000000000000002E-05</v>
      </c>
      <c r="R174" s="237">
        <f>Q174*H174</f>
        <v>0.0033704999999999998</v>
      </c>
      <c r="S174" s="237">
        <v>0</v>
      </c>
      <c r="T174" s="238">
        <f>S174*H174</f>
        <v>0</v>
      </c>
      <c r="AR174" s="239" t="s">
        <v>772</v>
      </c>
      <c r="AT174" s="239" t="s">
        <v>166</v>
      </c>
      <c r="AU174" s="239" t="s">
        <v>86</v>
      </c>
      <c r="AY174" s="13" t="s">
        <v>140</v>
      </c>
      <c r="BE174" s="240">
        <f>IF(N174="základná",J174,0)</f>
        <v>0</v>
      </c>
      <c r="BF174" s="240">
        <f>IF(N174="znížená",J174,0)</f>
        <v>0</v>
      </c>
      <c r="BG174" s="240">
        <f>IF(N174="zákl. prenesená",J174,0)</f>
        <v>0</v>
      </c>
      <c r="BH174" s="240">
        <f>IF(N174="zníž. prenesená",J174,0)</f>
        <v>0</v>
      </c>
      <c r="BI174" s="240">
        <f>IF(N174="nulová",J174,0)</f>
        <v>0</v>
      </c>
      <c r="BJ174" s="13" t="s">
        <v>86</v>
      </c>
      <c r="BK174" s="240">
        <f>ROUND(I174*H174,2)</f>
        <v>0</v>
      </c>
      <c r="BL174" s="13" t="s">
        <v>772</v>
      </c>
      <c r="BM174" s="239" t="s">
        <v>1092</v>
      </c>
    </row>
    <row r="175" s="1" customFormat="1" ht="16.5" customHeight="1">
      <c r="B175" s="34"/>
      <c r="C175" s="228" t="s">
        <v>529</v>
      </c>
      <c r="D175" s="228" t="s">
        <v>142</v>
      </c>
      <c r="E175" s="229" t="s">
        <v>1093</v>
      </c>
      <c r="F175" s="230" t="s">
        <v>1094</v>
      </c>
      <c r="G175" s="231" t="s">
        <v>155</v>
      </c>
      <c r="H175" s="232">
        <v>24.100000000000001</v>
      </c>
      <c r="I175" s="233"/>
      <c r="J175" s="234">
        <f>ROUND(I175*H175,2)</f>
        <v>0</v>
      </c>
      <c r="K175" s="230" t="s">
        <v>146</v>
      </c>
      <c r="L175" s="39"/>
      <c r="M175" s="235" t="s">
        <v>1</v>
      </c>
      <c r="N175" s="236" t="s">
        <v>41</v>
      </c>
      <c r="O175" s="82"/>
      <c r="P175" s="237">
        <f>O175*H175</f>
        <v>0</v>
      </c>
      <c r="Q175" s="237">
        <v>0</v>
      </c>
      <c r="R175" s="237">
        <f>Q175*H175</f>
        <v>0</v>
      </c>
      <c r="S175" s="237">
        <v>0</v>
      </c>
      <c r="T175" s="238">
        <f>S175*H175</f>
        <v>0</v>
      </c>
      <c r="AR175" s="239" t="s">
        <v>669</v>
      </c>
      <c r="AT175" s="239" t="s">
        <v>142</v>
      </c>
      <c r="AU175" s="239" t="s">
        <v>86</v>
      </c>
      <c r="AY175" s="13" t="s">
        <v>140</v>
      </c>
      <c r="BE175" s="240">
        <f>IF(N175="základná",J175,0)</f>
        <v>0</v>
      </c>
      <c r="BF175" s="240">
        <f>IF(N175="znížená",J175,0)</f>
        <v>0</v>
      </c>
      <c r="BG175" s="240">
        <f>IF(N175="zákl. prenesená",J175,0)</f>
        <v>0</v>
      </c>
      <c r="BH175" s="240">
        <f>IF(N175="zníž. prenesená",J175,0)</f>
        <v>0</v>
      </c>
      <c r="BI175" s="240">
        <f>IF(N175="nulová",J175,0)</f>
        <v>0</v>
      </c>
      <c r="BJ175" s="13" t="s">
        <v>86</v>
      </c>
      <c r="BK175" s="240">
        <f>ROUND(I175*H175,2)</f>
        <v>0</v>
      </c>
      <c r="BL175" s="13" t="s">
        <v>669</v>
      </c>
      <c r="BM175" s="239" t="s">
        <v>1095</v>
      </c>
    </row>
    <row r="176" s="1" customFormat="1" ht="16.5" customHeight="1">
      <c r="B176" s="34"/>
      <c r="C176" s="241" t="s">
        <v>586</v>
      </c>
      <c r="D176" s="241" t="s">
        <v>166</v>
      </c>
      <c r="E176" s="242" t="s">
        <v>1096</v>
      </c>
      <c r="F176" s="243" t="s">
        <v>1097</v>
      </c>
      <c r="G176" s="244" t="s">
        <v>155</v>
      </c>
      <c r="H176" s="245">
        <v>25.305</v>
      </c>
      <c r="I176" s="246"/>
      <c r="J176" s="247">
        <f>ROUND(I176*H176,2)</f>
        <v>0</v>
      </c>
      <c r="K176" s="243" t="s">
        <v>146</v>
      </c>
      <c r="L176" s="248"/>
      <c r="M176" s="249" t="s">
        <v>1</v>
      </c>
      <c r="N176" s="250" t="s">
        <v>41</v>
      </c>
      <c r="O176" s="82"/>
      <c r="P176" s="237">
        <f>O176*H176</f>
        <v>0</v>
      </c>
      <c r="Q176" s="237">
        <v>6.9999999999999994E-05</v>
      </c>
      <c r="R176" s="237">
        <f>Q176*H176</f>
        <v>0.0017713499999999999</v>
      </c>
      <c r="S176" s="237">
        <v>0</v>
      </c>
      <c r="T176" s="238">
        <f>S176*H176</f>
        <v>0</v>
      </c>
      <c r="AR176" s="239" t="s">
        <v>772</v>
      </c>
      <c r="AT176" s="239" t="s">
        <v>166</v>
      </c>
      <c r="AU176" s="239" t="s">
        <v>86</v>
      </c>
      <c r="AY176" s="13" t="s">
        <v>140</v>
      </c>
      <c r="BE176" s="240">
        <f>IF(N176="základná",J176,0)</f>
        <v>0</v>
      </c>
      <c r="BF176" s="240">
        <f>IF(N176="znížená",J176,0)</f>
        <v>0</v>
      </c>
      <c r="BG176" s="240">
        <f>IF(N176="zákl. prenesená",J176,0)</f>
        <v>0</v>
      </c>
      <c r="BH176" s="240">
        <f>IF(N176="zníž. prenesená",J176,0)</f>
        <v>0</v>
      </c>
      <c r="BI176" s="240">
        <f>IF(N176="nulová",J176,0)</f>
        <v>0</v>
      </c>
      <c r="BJ176" s="13" t="s">
        <v>86</v>
      </c>
      <c r="BK176" s="240">
        <f>ROUND(I176*H176,2)</f>
        <v>0</v>
      </c>
      <c r="BL176" s="13" t="s">
        <v>772</v>
      </c>
      <c r="BM176" s="239" t="s">
        <v>1098</v>
      </c>
    </row>
    <row r="177" s="1" customFormat="1" ht="16.5" customHeight="1">
      <c r="B177" s="34"/>
      <c r="C177" s="228" t="s">
        <v>712</v>
      </c>
      <c r="D177" s="228" t="s">
        <v>142</v>
      </c>
      <c r="E177" s="229" t="s">
        <v>1099</v>
      </c>
      <c r="F177" s="230" t="s">
        <v>1100</v>
      </c>
      <c r="G177" s="231" t="s">
        <v>567</v>
      </c>
      <c r="H177" s="232">
        <v>1</v>
      </c>
      <c r="I177" s="233"/>
      <c r="J177" s="234">
        <f>ROUND(I177*H177,2)</f>
        <v>0</v>
      </c>
      <c r="K177" s="230" t="s">
        <v>1</v>
      </c>
      <c r="L177" s="39"/>
      <c r="M177" s="235" t="s">
        <v>1</v>
      </c>
      <c r="N177" s="236" t="s">
        <v>41</v>
      </c>
      <c r="O177" s="82"/>
      <c r="P177" s="237">
        <f>O177*H177</f>
        <v>0</v>
      </c>
      <c r="Q177" s="237">
        <v>0</v>
      </c>
      <c r="R177" s="237">
        <f>Q177*H177</f>
        <v>0</v>
      </c>
      <c r="S177" s="237">
        <v>6.0000000000000002E-05</v>
      </c>
      <c r="T177" s="238">
        <f>S177*H177</f>
        <v>6.0000000000000002E-05</v>
      </c>
      <c r="AR177" s="239" t="s">
        <v>669</v>
      </c>
      <c r="AT177" s="239" t="s">
        <v>142</v>
      </c>
      <c r="AU177" s="239" t="s">
        <v>86</v>
      </c>
      <c r="AY177" s="13" t="s">
        <v>140</v>
      </c>
      <c r="BE177" s="240">
        <f>IF(N177="základná",J177,0)</f>
        <v>0</v>
      </c>
      <c r="BF177" s="240">
        <f>IF(N177="znížená",J177,0)</f>
        <v>0</v>
      </c>
      <c r="BG177" s="240">
        <f>IF(N177="zákl. prenesená",J177,0)</f>
        <v>0</v>
      </c>
      <c r="BH177" s="240">
        <f>IF(N177="zníž. prenesená",J177,0)</f>
        <v>0</v>
      </c>
      <c r="BI177" s="240">
        <f>IF(N177="nulová",J177,0)</f>
        <v>0</v>
      </c>
      <c r="BJ177" s="13" t="s">
        <v>86</v>
      </c>
      <c r="BK177" s="240">
        <f>ROUND(I177*H177,2)</f>
        <v>0</v>
      </c>
      <c r="BL177" s="13" t="s">
        <v>669</v>
      </c>
      <c r="BM177" s="239" t="s">
        <v>1101</v>
      </c>
    </row>
    <row r="178" s="1" customFormat="1" ht="16.5" customHeight="1">
      <c r="B178" s="34"/>
      <c r="C178" s="228" t="s">
        <v>591</v>
      </c>
      <c r="D178" s="228" t="s">
        <v>142</v>
      </c>
      <c r="E178" s="229" t="s">
        <v>1102</v>
      </c>
      <c r="F178" s="230" t="s">
        <v>1103</v>
      </c>
      <c r="G178" s="231" t="s">
        <v>298</v>
      </c>
      <c r="H178" s="232">
        <v>106</v>
      </c>
      <c r="I178" s="233"/>
      <c r="J178" s="234">
        <f>ROUND(I178*H178,2)</f>
        <v>0</v>
      </c>
      <c r="K178" s="230" t="s">
        <v>1</v>
      </c>
      <c r="L178" s="39"/>
      <c r="M178" s="235" t="s">
        <v>1</v>
      </c>
      <c r="N178" s="236" t="s">
        <v>41</v>
      </c>
      <c r="O178" s="82"/>
      <c r="P178" s="237">
        <f>O178*H178</f>
        <v>0</v>
      </c>
      <c r="Q178" s="237">
        <v>0</v>
      </c>
      <c r="R178" s="237">
        <f>Q178*H178</f>
        <v>0</v>
      </c>
      <c r="S178" s="237">
        <v>0</v>
      </c>
      <c r="T178" s="238">
        <f>S178*H178</f>
        <v>0</v>
      </c>
      <c r="AR178" s="239" t="s">
        <v>299</v>
      </c>
      <c r="AT178" s="239" t="s">
        <v>142</v>
      </c>
      <c r="AU178" s="239" t="s">
        <v>86</v>
      </c>
      <c r="AY178" s="13" t="s">
        <v>140</v>
      </c>
      <c r="BE178" s="240">
        <f>IF(N178="základná",J178,0)</f>
        <v>0</v>
      </c>
      <c r="BF178" s="240">
        <f>IF(N178="znížená",J178,0)</f>
        <v>0</v>
      </c>
      <c r="BG178" s="240">
        <f>IF(N178="zákl. prenesená",J178,0)</f>
        <v>0</v>
      </c>
      <c r="BH178" s="240">
        <f>IF(N178="zníž. prenesená",J178,0)</f>
        <v>0</v>
      </c>
      <c r="BI178" s="240">
        <f>IF(N178="nulová",J178,0)</f>
        <v>0</v>
      </c>
      <c r="BJ178" s="13" t="s">
        <v>86</v>
      </c>
      <c r="BK178" s="240">
        <f>ROUND(I178*H178,2)</f>
        <v>0</v>
      </c>
      <c r="BL178" s="13" t="s">
        <v>299</v>
      </c>
      <c r="BM178" s="239" t="s">
        <v>1104</v>
      </c>
    </row>
    <row r="179" s="1" customFormat="1" ht="16.5" customHeight="1">
      <c r="B179" s="34"/>
      <c r="C179" s="228" t="s">
        <v>719</v>
      </c>
      <c r="D179" s="228" t="s">
        <v>142</v>
      </c>
      <c r="E179" s="229" t="s">
        <v>1105</v>
      </c>
      <c r="F179" s="230" t="s">
        <v>1106</v>
      </c>
      <c r="G179" s="231" t="s">
        <v>527</v>
      </c>
      <c r="H179" s="256"/>
      <c r="I179" s="233"/>
      <c r="J179" s="234">
        <f>ROUND(I179*H179,2)</f>
        <v>0</v>
      </c>
      <c r="K179" s="230" t="s">
        <v>1</v>
      </c>
      <c r="L179" s="39"/>
      <c r="M179" s="235" t="s">
        <v>1</v>
      </c>
      <c r="N179" s="236" t="s">
        <v>41</v>
      </c>
      <c r="O179" s="82"/>
      <c r="P179" s="237">
        <f>O179*H179</f>
        <v>0</v>
      </c>
      <c r="Q179" s="237">
        <v>0</v>
      </c>
      <c r="R179" s="237">
        <f>Q179*H179</f>
        <v>0</v>
      </c>
      <c r="S179" s="237">
        <v>0</v>
      </c>
      <c r="T179" s="238">
        <f>S179*H179</f>
        <v>0</v>
      </c>
      <c r="AR179" s="239" t="s">
        <v>669</v>
      </c>
      <c r="AT179" s="239" t="s">
        <v>142</v>
      </c>
      <c r="AU179" s="239" t="s">
        <v>86</v>
      </c>
      <c r="AY179" s="13" t="s">
        <v>140</v>
      </c>
      <c r="BE179" s="240">
        <f>IF(N179="základná",J179,0)</f>
        <v>0</v>
      </c>
      <c r="BF179" s="240">
        <f>IF(N179="znížená",J179,0)</f>
        <v>0</v>
      </c>
      <c r="BG179" s="240">
        <f>IF(N179="zákl. prenesená",J179,0)</f>
        <v>0</v>
      </c>
      <c r="BH179" s="240">
        <f>IF(N179="zníž. prenesená",J179,0)</f>
        <v>0</v>
      </c>
      <c r="BI179" s="240">
        <f>IF(N179="nulová",J179,0)</f>
        <v>0</v>
      </c>
      <c r="BJ179" s="13" t="s">
        <v>86</v>
      </c>
      <c r="BK179" s="240">
        <f>ROUND(I179*H179,2)</f>
        <v>0</v>
      </c>
      <c r="BL179" s="13" t="s">
        <v>669</v>
      </c>
      <c r="BM179" s="239" t="s">
        <v>1107</v>
      </c>
    </row>
    <row r="180" s="1" customFormat="1" ht="16.5" customHeight="1">
      <c r="B180" s="34"/>
      <c r="C180" s="228" t="s">
        <v>594</v>
      </c>
      <c r="D180" s="228" t="s">
        <v>142</v>
      </c>
      <c r="E180" s="229" t="s">
        <v>1108</v>
      </c>
      <c r="F180" s="230" t="s">
        <v>1109</v>
      </c>
      <c r="G180" s="231" t="s">
        <v>527</v>
      </c>
      <c r="H180" s="256"/>
      <c r="I180" s="233"/>
      <c r="J180" s="234">
        <f>ROUND(I180*H180,2)</f>
        <v>0</v>
      </c>
      <c r="K180" s="230" t="s">
        <v>1</v>
      </c>
      <c r="L180" s="39"/>
      <c r="M180" s="235" t="s">
        <v>1</v>
      </c>
      <c r="N180" s="236" t="s">
        <v>41</v>
      </c>
      <c r="O180" s="82"/>
      <c r="P180" s="237">
        <f>O180*H180</f>
        <v>0</v>
      </c>
      <c r="Q180" s="237">
        <v>0</v>
      </c>
      <c r="R180" s="237">
        <f>Q180*H180</f>
        <v>0</v>
      </c>
      <c r="S180" s="237">
        <v>0</v>
      </c>
      <c r="T180" s="238">
        <f>S180*H180</f>
        <v>0</v>
      </c>
      <c r="AR180" s="239" t="s">
        <v>772</v>
      </c>
      <c r="AT180" s="239" t="s">
        <v>142</v>
      </c>
      <c r="AU180" s="239" t="s">
        <v>86</v>
      </c>
      <c r="AY180" s="13" t="s">
        <v>140</v>
      </c>
      <c r="BE180" s="240">
        <f>IF(N180="základná",J180,0)</f>
        <v>0</v>
      </c>
      <c r="BF180" s="240">
        <f>IF(N180="znížená",J180,0)</f>
        <v>0</v>
      </c>
      <c r="BG180" s="240">
        <f>IF(N180="zákl. prenesená",J180,0)</f>
        <v>0</v>
      </c>
      <c r="BH180" s="240">
        <f>IF(N180="zníž. prenesená",J180,0)</f>
        <v>0</v>
      </c>
      <c r="BI180" s="240">
        <f>IF(N180="nulová",J180,0)</f>
        <v>0</v>
      </c>
      <c r="BJ180" s="13" t="s">
        <v>86</v>
      </c>
      <c r="BK180" s="240">
        <f>ROUND(I180*H180,2)</f>
        <v>0</v>
      </c>
      <c r="BL180" s="13" t="s">
        <v>772</v>
      </c>
      <c r="BM180" s="239" t="s">
        <v>1110</v>
      </c>
    </row>
    <row r="181" s="1" customFormat="1" ht="16.5" customHeight="1">
      <c r="B181" s="34"/>
      <c r="C181" s="228" t="s">
        <v>726</v>
      </c>
      <c r="D181" s="228" t="s">
        <v>142</v>
      </c>
      <c r="E181" s="229" t="s">
        <v>1111</v>
      </c>
      <c r="F181" s="230" t="s">
        <v>1112</v>
      </c>
      <c r="G181" s="231" t="s">
        <v>527</v>
      </c>
      <c r="H181" s="256"/>
      <c r="I181" s="233"/>
      <c r="J181" s="234">
        <f>ROUND(I181*H181,2)</f>
        <v>0</v>
      </c>
      <c r="K181" s="230" t="s">
        <v>1</v>
      </c>
      <c r="L181" s="39"/>
      <c r="M181" s="235" t="s">
        <v>1</v>
      </c>
      <c r="N181" s="236" t="s">
        <v>41</v>
      </c>
      <c r="O181" s="82"/>
      <c r="P181" s="237">
        <f>O181*H181</f>
        <v>0</v>
      </c>
      <c r="Q181" s="237">
        <v>0</v>
      </c>
      <c r="R181" s="237">
        <f>Q181*H181</f>
        <v>0</v>
      </c>
      <c r="S181" s="237">
        <v>0</v>
      </c>
      <c r="T181" s="238">
        <f>S181*H181</f>
        <v>0</v>
      </c>
      <c r="AR181" s="239" t="s">
        <v>669</v>
      </c>
      <c r="AT181" s="239" t="s">
        <v>142</v>
      </c>
      <c r="AU181" s="239" t="s">
        <v>86</v>
      </c>
      <c r="AY181" s="13" t="s">
        <v>140</v>
      </c>
      <c r="BE181" s="240">
        <f>IF(N181="základná",J181,0)</f>
        <v>0</v>
      </c>
      <c r="BF181" s="240">
        <f>IF(N181="znížená",J181,0)</f>
        <v>0</v>
      </c>
      <c r="BG181" s="240">
        <f>IF(N181="zákl. prenesená",J181,0)</f>
        <v>0</v>
      </c>
      <c r="BH181" s="240">
        <f>IF(N181="zníž. prenesená",J181,0)</f>
        <v>0</v>
      </c>
      <c r="BI181" s="240">
        <f>IF(N181="nulová",J181,0)</f>
        <v>0</v>
      </c>
      <c r="BJ181" s="13" t="s">
        <v>86</v>
      </c>
      <c r="BK181" s="240">
        <f>ROUND(I181*H181,2)</f>
        <v>0</v>
      </c>
      <c r="BL181" s="13" t="s">
        <v>669</v>
      </c>
      <c r="BM181" s="239" t="s">
        <v>1113</v>
      </c>
    </row>
    <row r="182" s="11" customFormat="1" ht="22.8" customHeight="1">
      <c r="B182" s="212"/>
      <c r="C182" s="213"/>
      <c r="D182" s="214" t="s">
        <v>74</v>
      </c>
      <c r="E182" s="226" t="s">
        <v>953</v>
      </c>
      <c r="F182" s="226" t="s">
        <v>954</v>
      </c>
      <c r="G182" s="213"/>
      <c r="H182" s="213"/>
      <c r="I182" s="216"/>
      <c r="J182" s="227">
        <f>BK182</f>
        <v>0</v>
      </c>
      <c r="K182" s="213"/>
      <c r="L182" s="218"/>
      <c r="M182" s="219"/>
      <c r="N182" s="220"/>
      <c r="O182" s="220"/>
      <c r="P182" s="221">
        <f>P183</f>
        <v>0</v>
      </c>
      <c r="Q182" s="220"/>
      <c r="R182" s="221">
        <f>R183</f>
        <v>0</v>
      </c>
      <c r="S182" s="220"/>
      <c r="T182" s="222">
        <f>T183</f>
        <v>0</v>
      </c>
      <c r="AR182" s="223" t="s">
        <v>90</v>
      </c>
      <c r="AT182" s="224" t="s">
        <v>74</v>
      </c>
      <c r="AU182" s="224" t="s">
        <v>79</v>
      </c>
      <c r="AY182" s="223" t="s">
        <v>140</v>
      </c>
      <c r="BK182" s="225">
        <f>BK183</f>
        <v>0</v>
      </c>
    </row>
    <row r="183" s="1" customFormat="1" ht="16.5" customHeight="1">
      <c r="B183" s="34"/>
      <c r="C183" s="228" t="s">
        <v>651</v>
      </c>
      <c r="D183" s="228" t="s">
        <v>142</v>
      </c>
      <c r="E183" s="229" t="s">
        <v>1114</v>
      </c>
      <c r="F183" s="230" t="s">
        <v>1115</v>
      </c>
      <c r="G183" s="231" t="s">
        <v>567</v>
      </c>
      <c r="H183" s="232">
        <v>1</v>
      </c>
      <c r="I183" s="233"/>
      <c r="J183" s="234">
        <f>ROUND(I183*H183,2)</f>
        <v>0</v>
      </c>
      <c r="K183" s="230" t="s">
        <v>965</v>
      </c>
      <c r="L183" s="39"/>
      <c r="M183" s="235" t="s">
        <v>1</v>
      </c>
      <c r="N183" s="236" t="s">
        <v>41</v>
      </c>
      <c r="O183" s="82"/>
      <c r="P183" s="237">
        <f>O183*H183</f>
        <v>0</v>
      </c>
      <c r="Q183" s="237">
        <v>0</v>
      </c>
      <c r="R183" s="237">
        <f>Q183*H183</f>
        <v>0</v>
      </c>
      <c r="S183" s="237">
        <v>0</v>
      </c>
      <c r="T183" s="238">
        <f>S183*H183</f>
        <v>0</v>
      </c>
      <c r="AR183" s="239" t="s">
        <v>669</v>
      </c>
      <c r="AT183" s="239" t="s">
        <v>142</v>
      </c>
      <c r="AU183" s="239" t="s">
        <v>86</v>
      </c>
      <c r="AY183" s="13" t="s">
        <v>140</v>
      </c>
      <c r="BE183" s="240">
        <f>IF(N183="základná",J183,0)</f>
        <v>0</v>
      </c>
      <c r="BF183" s="240">
        <f>IF(N183="znížená",J183,0)</f>
        <v>0</v>
      </c>
      <c r="BG183" s="240">
        <f>IF(N183="zákl. prenesená",J183,0)</f>
        <v>0</v>
      </c>
      <c r="BH183" s="240">
        <f>IF(N183="zníž. prenesená",J183,0)</f>
        <v>0</v>
      </c>
      <c r="BI183" s="240">
        <f>IF(N183="nulová",J183,0)</f>
        <v>0</v>
      </c>
      <c r="BJ183" s="13" t="s">
        <v>86</v>
      </c>
      <c r="BK183" s="240">
        <f>ROUND(I183*H183,2)</f>
        <v>0</v>
      </c>
      <c r="BL183" s="13" t="s">
        <v>669</v>
      </c>
      <c r="BM183" s="239" t="s">
        <v>1116</v>
      </c>
    </row>
    <row r="184" s="11" customFormat="1" ht="25.92" customHeight="1">
      <c r="B184" s="212"/>
      <c r="C184" s="213"/>
      <c r="D184" s="214" t="s">
        <v>74</v>
      </c>
      <c r="E184" s="215" t="s">
        <v>293</v>
      </c>
      <c r="F184" s="215" t="s">
        <v>294</v>
      </c>
      <c r="G184" s="213"/>
      <c r="H184" s="213"/>
      <c r="I184" s="216"/>
      <c r="J184" s="217">
        <f>BK184</f>
        <v>0</v>
      </c>
      <c r="K184" s="213"/>
      <c r="L184" s="218"/>
      <c r="M184" s="219"/>
      <c r="N184" s="220"/>
      <c r="O184" s="220"/>
      <c r="P184" s="221">
        <f>P185</f>
        <v>0</v>
      </c>
      <c r="Q184" s="220"/>
      <c r="R184" s="221">
        <f>R185</f>
        <v>0</v>
      </c>
      <c r="S184" s="220"/>
      <c r="T184" s="222">
        <f>T185</f>
        <v>0</v>
      </c>
      <c r="AR184" s="223" t="s">
        <v>93</v>
      </c>
      <c r="AT184" s="224" t="s">
        <v>74</v>
      </c>
      <c r="AU184" s="224" t="s">
        <v>75</v>
      </c>
      <c r="AY184" s="223" t="s">
        <v>140</v>
      </c>
      <c r="BK184" s="225">
        <f>BK185</f>
        <v>0</v>
      </c>
    </row>
    <row r="185" s="1" customFormat="1" ht="24" customHeight="1">
      <c r="B185" s="34"/>
      <c r="C185" s="228" t="s">
        <v>733</v>
      </c>
      <c r="D185" s="228" t="s">
        <v>142</v>
      </c>
      <c r="E185" s="229" t="s">
        <v>296</v>
      </c>
      <c r="F185" s="230" t="s">
        <v>297</v>
      </c>
      <c r="G185" s="231" t="s">
        <v>298</v>
      </c>
      <c r="H185" s="232">
        <v>35</v>
      </c>
      <c r="I185" s="233"/>
      <c r="J185" s="234">
        <f>ROUND(I185*H185,2)</f>
        <v>0</v>
      </c>
      <c r="K185" s="230" t="s">
        <v>965</v>
      </c>
      <c r="L185" s="39"/>
      <c r="M185" s="251" t="s">
        <v>1</v>
      </c>
      <c r="N185" s="252" t="s">
        <v>41</v>
      </c>
      <c r="O185" s="253"/>
      <c r="P185" s="254">
        <f>O185*H185</f>
        <v>0</v>
      </c>
      <c r="Q185" s="254">
        <v>0</v>
      </c>
      <c r="R185" s="254">
        <f>Q185*H185</f>
        <v>0</v>
      </c>
      <c r="S185" s="254">
        <v>0</v>
      </c>
      <c r="T185" s="255">
        <f>S185*H185</f>
        <v>0</v>
      </c>
      <c r="AR185" s="239" t="s">
        <v>299</v>
      </c>
      <c r="AT185" s="239" t="s">
        <v>142</v>
      </c>
      <c r="AU185" s="239" t="s">
        <v>79</v>
      </c>
      <c r="AY185" s="13" t="s">
        <v>140</v>
      </c>
      <c r="BE185" s="240">
        <f>IF(N185="základná",J185,0)</f>
        <v>0</v>
      </c>
      <c r="BF185" s="240">
        <f>IF(N185="znížená",J185,0)</f>
        <v>0</v>
      </c>
      <c r="BG185" s="240">
        <f>IF(N185="zákl. prenesená",J185,0)</f>
        <v>0</v>
      </c>
      <c r="BH185" s="240">
        <f>IF(N185="zníž. prenesená",J185,0)</f>
        <v>0</v>
      </c>
      <c r="BI185" s="240">
        <f>IF(N185="nulová",J185,0)</f>
        <v>0</v>
      </c>
      <c r="BJ185" s="13" t="s">
        <v>86</v>
      </c>
      <c r="BK185" s="240">
        <f>ROUND(I185*H185,2)</f>
        <v>0</v>
      </c>
      <c r="BL185" s="13" t="s">
        <v>299</v>
      </c>
      <c r="BM185" s="239" t="s">
        <v>1117</v>
      </c>
    </row>
    <row r="186" s="1" customFormat="1" ht="6.96" customHeight="1">
      <c r="B186" s="57"/>
      <c r="C186" s="58"/>
      <c r="D186" s="58"/>
      <c r="E186" s="58"/>
      <c r="F186" s="58"/>
      <c r="G186" s="58"/>
      <c r="H186" s="58"/>
      <c r="I186" s="178"/>
      <c r="J186" s="58"/>
      <c r="K186" s="58"/>
      <c r="L186" s="39"/>
    </row>
  </sheetData>
  <sheetProtection sheet="1" autoFilter="0" formatColumns="0" formatRows="0" objects="1" scenarios="1" spinCount="100000" saltValue="QNLfvAV90ZuGip7+b8PfncKrLBnmC5EmYZXnsFKk11P9QD5mnreYEKG6aBI7paszuibzDLe33dvWsZu309eHHA==" hashValue="eVsSkyYnXLsOvivMpVlpu5ragdkYWJTLnXXvWW4N4sJigtyWgXYX4FhjQ8oOVO3f/A3gxdFJBLdyJgxgKbxuxg==" algorithmName="SHA-512" password="CC35"/>
  <autoFilter ref="C125:K18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DESKTOP-5LJVJ8F\Admin</dc:creator>
  <cp:lastModifiedBy>DESKTOP-5LJVJ8F\Admin</cp:lastModifiedBy>
  <dcterms:created xsi:type="dcterms:W3CDTF">2019-06-26T05:30:33Z</dcterms:created>
  <dcterms:modified xsi:type="dcterms:W3CDTF">2019-06-26T05:30:38Z</dcterms:modified>
</cp:coreProperties>
</file>